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55" yWindow="105" windowWidth="24855" windowHeight="12525"/>
  </bookViews>
  <sheets>
    <sheet name="มี.ค59ni มีค่าเสื่อม" sheetId="1" r:id="rId1"/>
    <sheet name="มีค59ni ไม่รวมค่าเสื่อม" sheetId="2" r:id="rId2"/>
    <sheet name="มีค59ni ไม่รวม Dp (รหัส)" sheetId="4" r:id="rId3"/>
  </sheets>
  <definedNames>
    <definedName name="OLE_LINK1" localSheetId="0">'มี.ค59ni มีค่าเสื่อม'!#REF!</definedName>
    <definedName name="OLE_LINK1" localSheetId="2">'มีค59ni ไม่รวม Dp (รหัส)'!#REF!</definedName>
    <definedName name="OLE_LINK1" localSheetId="1">'มีค59ni ไม่รวมค่าเสื่อม'!#REF!</definedName>
  </definedNames>
  <calcPr calcId="124519"/>
</workbook>
</file>

<file path=xl/calcChain.xml><?xml version="1.0" encoding="utf-8"?>
<calcChain xmlns="http://schemas.openxmlformats.org/spreadsheetml/2006/main">
  <c r="I19" i="4"/>
  <c r="J19" s="1"/>
  <c r="R37"/>
  <c r="R36"/>
  <c r="R35"/>
  <c r="R34"/>
  <c r="R33"/>
  <c r="R32"/>
  <c r="R31"/>
  <c r="R30"/>
  <c r="R38" s="1"/>
  <c r="F21"/>
  <c r="I17"/>
  <c r="J17" s="1"/>
  <c r="I16"/>
  <c r="J16" s="1"/>
  <c r="I14"/>
  <c r="J14" s="1"/>
  <c r="J11"/>
  <c r="I11"/>
  <c r="I9"/>
  <c r="J9" s="1"/>
  <c r="I8"/>
  <c r="J8" s="1"/>
  <c r="I6"/>
  <c r="J6" s="1"/>
  <c r="I5"/>
  <c r="J5" s="1"/>
  <c r="I20"/>
  <c r="J20" s="1"/>
  <c r="I13"/>
  <c r="J13" s="1"/>
  <c r="J7"/>
  <c r="I7"/>
  <c r="I18"/>
  <c r="J18" s="1"/>
  <c r="I10"/>
  <c r="J10" s="1"/>
  <c r="I15"/>
  <c r="J15" s="1"/>
  <c r="I12"/>
  <c r="J12" s="1"/>
  <c r="I13" i="2"/>
  <c r="J13" s="1"/>
  <c r="R37"/>
  <c r="R36"/>
  <c r="R35"/>
  <c r="R34"/>
  <c r="R33"/>
  <c r="R32"/>
  <c r="R31"/>
  <c r="R30"/>
  <c r="R38" s="1"/>
  <c r="L17" i="1"/>
  <c r="L18"/>
  <c r="L19"/>
  <c r="L20"/>
  <c r="L16"/>
  <c r="I14" i="2" l="1"/>
  <c r="J14" s="1"/>
  <c r="I10"/>
  <c r="J10" s="1"/>
  <c r="I15"/>
  <c r="J15" s="1"/>
  <c r="I16"/>
  <c r="J16" s="1"/>
  <c r="I8"/>
  <c r="J8" s="1"/>
  <c r="I17"/>
  <c r="J17" s="1"/>
  <c r="I5"/>
  <c r="J5" s="1"/>
  <c r="I11"/>
  <c r="J11" s="1"/>
  <c r="I18"/>
  <c r="J18" s="1"/>
  <c r="I7"/>
  <c r="J7" s="1"/>
  <c r="I19"/>
  <c r="J19" s="1"/>
  <c r="I20"/>
  <c r="J20" s="1"/>
  <c r="I9"/>
  <c r="J9" s="1"/>
  <c r="I6"/>
  <c r="J6" s="1"/>
  <c r="I12"/>
  <c r="J12" s="1"/>
  <c r="I17" i="1" l="1"/>
  <c r="J17" s="1"/>
  <c r="I11"/>
  <c r="J11" s="1"/>
  <c r="I12"/>
  <c r="I13"/>
  <c r="I9"/>
  <c r="J9" s="1"/>
  <c r="I18"/>
  <c r="J18" s="1"/>
  <c r="I6"/>
  <c r="J6" s="1"/>
  <c r="I10"/>
  <c r="J10" s="1"/>
  <c r="I19"/>
  <c r="J19" s="1"/>
  <c r="I7"/>
  <c r="J7" s="1"/>
  <c r="I14"/>
  <c r="I20"/>
  <c r="I8"/>
  <c r="I5"/>
  <c r="J5" s="1"/>
  <c r="I15"/>
  <c r="J15" s="1"/>
  <c r="I16"/>
  <c r="J16" s="1"/>
  <c r="F21" i="2"/>
</calcChain>
</file>

<file path=xl/sharedStrings.xml><?xml version="1.0" encoding="utf-8"?>
<sst xmlns="http://schemas.openxmlformats.org/spreadsheetml/2006/main" count="193" uniqueCount="65">
  <si>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</si>
  <si>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</si>
  <si>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</si>
  <si>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</si>
  <si>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</si>
  <si>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</si>
  <si>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ANI = Average Net Income</t>
  </si>
  <si>
    <t>NWC/ANI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</si>
  <si>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</si>
  <si>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</si>
  <si>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</si>
  <si>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</si>
  <si>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</si>
  <si>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</si>
  <si>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</si>
  <si>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</si>
  <si>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</si>
  <si>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</si>
  <si>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</si>
  <si>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</si>
  <si>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</si>
  <si>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</si>
  <si>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</si>
  <si>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</si>
  <si>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</si>
  <si>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</si>
  <si>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</si>
  <si>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</si>
  <si>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</si>
  <si>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</si>
  <si>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</si>
  <si>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Cash = Cash ration = เงินสด / หนี้สินหมุนเวียน = &gt;0.8</t>
  </si>
  <si>
    <t xml:space="preserve">เงินสดที่ปลอดภาระ         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</si>
  <si>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</si>
  <si>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</si>
  <si>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</si>
  <si>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</si>
  <si>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</si>
  <si>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</si>
  <si>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</si>
  <si>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</si>
  <si>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</si>
  <si>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</si>
  <si>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</si>
  <si>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</si>
  <si>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</si>
  <si>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 xml:space="preserve">         </t>
  </si>
  <si>
    <t>ระดับคะแนนวิกฤต</t>
  </si>
  <si>
    <t>จำนวน (แห่ง)</t>
  </si>
  <si>
    <t>ข้อมูล ณ 28/3/2559 9.00 น.</t>
  </si>
  <si>
    <t>Risk Scoring เดือน กพ 60</t>
  </si>
  <si>
    <t xml:space="preserve">NI  </t>
  </si>
  <si>
    <t>สรุปผลการประเมินภาวะวิกฤต (แบบกำไรสุทธิไม่รวมค่าเสื่อมราคา)</t>
  </si>
  <si>
    <t>ผลการประเมินภาวะวิกฤติ มีนาคม ปีงบประมาณ 2559</t>
  </si>
  <si>
    <t>Risk Scoring เดือน ก.พ. 59</t>
  </si>
  <si>
    <t>ประเภทความเสี่ยง Liquid Index (ดัชนีวัดสภาพคล่องทางการเงิน)</t>
  </si>
  <si>
    <t>น้ำหนักคะแนน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</si>
  <si>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</si>
  <si>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</si>
  <si>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</si>
  <si>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</si>
  <si>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Risk Scoring มี.ค.59</t>
  </si>
  <si>
    <t>NWC
ทุนสำรอง (-)</t>
  </si>
  <si>
    <t>NI กำไร(ขาดทุน) รวมค่าเสื่อม
(-)</t>
  </si>
  <si>
    <t>ข้อมูล ณ 27/4/2559 9.00 น.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</si>
</sst>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b/>
      <sz val="25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ahoma"/>
      <family val="2"/>
      <scheme val="minor"/>
    </font>
    <font>
      <sz val="20"/>
      <color theme="1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30"/>
      <color theme="1"/>
      <name val="TH SarabunPSK"/>
      <family val="2"/>
    </font>
    <font>
      <sz val="22"/>
      <color rgb="FFFF0000"/>
      <name val="TH SarabunPSK"/>
      <family val="2"/>
    </font>
    <font>
      <sz val="22"/>
      <color theme="1"/>
      <name val="TH SarabunPSK"/>
      <family val="2"/>
    </font>
    <font>
      <b/>
      <sz val="22"/>
      <color indexed="8"/>
      <name val="TH SarabunPSK"/>
      <family val="2"/>
    </font>
    <font>
      <b/>
      <i/>
      <sz val="22"/>
      <color indexed="8"/>
      <name val="TH SarabunPSK"/>
      <family val="2"/>
    </font>
    <font>
      <b/>
      <sz val="22"/>
      <color rgb="FF000000"/>
      <name val="TH SarabunPSK"/>
      <family val="2"/>
    </font>
    <font>
      <sz val="13"/>
      <color rgb="FF000000"/>
      <name val="Tahoma"/>
      <family val="2"/>
    </font>
    <font>
      <b/>
      <sz val="13"/>
      <color rgb="FF000000"/>
      <name val="Tahoma"/>
      <family val="2"/>
    </font>
    <font>
      <b/>
      <sz val="13"/>
      <color theme="1"/>
      <name val="Angsana New"/>
      <family val="1"/>
    </font>
    <font>
      <b/>
      <sz val="25"/>
      <color rgb="FFFFFFFF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360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125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9" fillId="0" borderId="0" xfId="0" applyFont="1"/>
    <xf numFmtId="2" fontId="0" fillId="0" borderId="0" xfId="0" applyNumberFormat="1"/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43" fontId="12" fillId="0" borderId="6" xfId="1" applyFont="1" applyFill="1" applyBorder="1" applyAlignment="1"/>
    <xf numFmtId="43" fontId="12" fillId="0" borderId="6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6" xfId="1" applyFont="1" applyFill="1" applyBorder="1" applyAlignment="1">
      <alignment vertical="center"/>
    </xf>
    <xf numFmtId="0" fontId="13" fillId="0" borderId="0" xfId="0" applyFont="1" applyAlignment="1">
      <alignment vertical="top"/>
    </xf>
    <xf numFmtId="43" fontId="12" fillId="0" borderId="8" xfId="1" applyFont="1" applyBorder="1" applyAlignment="1">
      <alignment horizontal="left" vertical="center"/>
    </xf>
    <xf numFmtId="43" fontId="12" fillId="0" borderId="9" xfId="1" applyFont="1" applyBorder="1" applyAlignment="1">
      <alignment vertical="center"/>
    </xf>
    <xf numFmtId="187" fontId="11" fillId="0" borderId="9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187" fontId="10" fillId="0" borderId="0" xfId="1" applyNumberFormat="1" applyFont="1" applyAlignment="1">
      <alignment horizontal="center"/>
    </xf>
    <xf numFmtId="0" fontId="18" fillId="0" borderId="0" xfId="0" applyFont="1"/>
    <xf numFmtId="17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19" fillId="0" borderId="0" xfId="1" applyFont="1" applyFill="1" applyBorder="1"/>
    <xf numFmtId="43" fontId="20" fillId="0" borderId="0" xfId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/>
    <xf numFmtId="0" fontId="24" fillId="8" borderId="6" xfId="0" applyFont="1" applyFill="1" applyBorder="1" applyAlignment="1">
      <alignment horizontal="center"/>
    </xf>
    <xf numFmtId="0" fontId="24" fillId="9" borderId="6" xfId="0" applyFont="1" applyFill="1" applyBorder="1" applyAlignment="1">
      <alignment horizontal="center"/>
    </xf>
    <xf numFmtId="0" fontId="24" fillId="10" borderId="6" xfId="0" applyFont="1" applyFill="1" applyBorder="1" applyAlignment="1">
      <alignment horizontal="center"/>
    </xf>
    <xf numFmtId="0" fontId="25" fillId="11" borderId="6" xfId="0" applyFont="1" applyFill="1" applyBorder="1" applyAlignment="1">
      <alignment vertical="center"/>
    </xf>
    <xf numFmtId="0" fontId="25" fillId="11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0" fontId="24" fillId="12" borderId="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 readingOrder="1"/>
    </xf>
    <xf numFmtId="4" fontId="23" fillId="0" borderId="0" xfId="0" applyNumberFormat="1" applyFont="1" applyAlignment="1">
      <alignment horizontal="center"/>
    </xf>
    <xf numFmtId="4" fontId="7" fillId="4" borderId="5" xfId="0" applyNumberFormat="1" applyFont="1" applyFill="1" applyBorder="1" applyAlignment="1">
      <alignment horizontal="center" wrapText="1" readingOrder="1"/>
    </xf>
    <xf numFmtId="4" fontId="29" fillId="0" borderId="6" xfId="0" applyNumberFormat="1" applyFont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 vertical="center"/>
    </xf>
    <xf numFmtId="2" fontId="28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 readingOrder="1"/>
    </xf>
    <xf numFmtId="43" fontId="11" fillId="0" borderId="7" xfId="1" applyFont="1" applyBorder="1" applyAlignment="1">
      <alignment horizontal="center" vertical="center"/>
    </xf>
    <xf numFmtId="4" fontId="28" fillId="0" borderId="6" xfId="0" applyNumberFormat="1" applyFont="1" applyBorder="1" applyAlignment="1">
      <alignment horizontal="center" vertical="center"/>
    </xf>
    <xf numFmtId="4" fontId="29" fillId="0" borderId="6" xfId="0" applyNumberFormat="1" applyFont="1" applyBorder="1"/>
    <xf numFmtId="1" fontId="28" fillId="0" borderId="6" xfId="0" applyNumberFormat="1" applyFont="1" applyBorder="1" applyAlignment="1">
      <alignment horizontal="center" vertical="center"/>
    </xf>
    <xf numFmtId="0" fontId="0" fillId="0" borderId="0" xfId="0" applyBorder="1"/>
    <xf numFmtId="43" fontId="12" fillId="0" borderId="7" xfId="1" applyFont="1" applyBorder="1" applyAlignment="1"/>
    <xf numFmtId="43" fontId="12" fillId="0" borderId="9" xfId="1" applyFont="1" applyBorder="1" applyAlignment="1">
      <alignment horizontal="left" vertical="center"/>
    </xf>
    <xf numFmtId="1" fontId="29" fillId="0" borderId="6" xfId="0" applyNumberFormat="1" applyFont="1" applyBorder="1" applyAlignment="1">
      <alignment horizontal="center" vertical="center"/>
    </xf>
    <xf numFmtId="4" fontId="29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wrapText="1" readingOrder="1"/>
    </xf>
    <xf numFmtId="4" fontId="28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 readingOrder="1"/>
    </xf>
    <xf numFmtId="3" fontId="7" fillId="0" borderId="4" xfId="0" applyNumberFormat="1" applyFont="1" applyFill="1" applyBorder="1" applyAlignment="1">
      <alignment horizontal="center" wrapText="1" readingOrder="1"/>
    </xf>
    <xf numFmtId="3" fontId="8" fillId="0" borderId="4" xfId="0" applyNumberFormat="1" applyFont="1" applyFill="1" applyBorder="1" applyAlignment="1">
      <alignment horizontal="center" wrapText="1" readingOrder="1"/>
    </xf>
    <xf numFmtId="3" fontId="22" fillId="0" borderId="4" xfId="0" applyNumberFormat="1" applyFont="1" applyFill="1" applyBorder="1" applyAlignment="1">
      <alignment horizontal="center" wrapText="1" readingOrder="1"/>
    </xf>
    <xf numFmtId="3" fontId="28" fillId="0" borderId="4" xfId="0" applyNumberFormat="1" applyFont="1" applyBorder="1" applyAlignment="1">
      <alignment horizontal="center" vertical="center"/>
    </xf>
    <xf numFmtId="3" fontId="29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24" fillId="7" borderId="4" xfId="0" applyFont="1" applyFill="1" applyBorder="1" applyAlignment="1">
      <alignment horizontal="center"/>
    </xf>
    <xf numFmtId="0" fontId="24" fillId="8" borderId="4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3" fontId="29" fillId="0" borderId="6" xfId="0" applyNumberFormat="1" applyFont="1" applyBorder="1" applyAlignment="1">
      <alignment horizontal="center"/>
    </xf>
    <xf numFmtId="2" fontId="7" fillId="4" borderId="10" xfId="0" applyNumberFormat="1" applyFont="1" applyFill="1" applyBorder="1" applyAlignment="1">
      <alignment horizontal="center" wrapText="1" readingOrder="1"/>
    </xf>
    <xf numFmtId="2" fontId="8" fillId="4" borderId="10" xfId="0" applyNumberFormat="1" applyFont="1" applyFill="1" applyBorder="1" applyAlignment="1">
      <alignment horizontal="center" wrapText="1" readingOrder="1"/>
    </xf>
    <xf numFmtId="1" fontId="7" fillId="4" borderId="6" xfId="0" applyNumberFormat="1" applyFont="1" applyFill="1" applyBorder="1" applyAlignment="1">
      <alignment horizontal="center" wrapText="1" readingOrder="1"/>
    </xf>
    <xf numFmtId="3" fontId="28" fillId="0" borderId="6" xfId="0" applyNumberFormat="1" applyFont="1" applyBorder="1" applyAlignment="1">
      <alignment horizontal="center"/>
    </xf>
    <xf numFmtId="0" fontId="0" fillId="0" borderId="0" xfId="0" applyFill="1"/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6" fillId="0" borderId="0" xfId="0" applyFont="1" applyFill="1" applyBorder="1" applyAlignment="1">
      <alignment horizontal="center"/>
    </xf>
    <xf numFmtId="4" fontId="36" fillId="0" borderId="4" xfId="0" applyNumberFormat="1" applyFont="1" applyFill="1" applyBorder="1" applyAlignment="1">
      <alignment horizontal="center" wrapText="1" readingOrder="1"/>
    </xf>
    <xf numFmtId="0" fontId="3" fillId="0" borderId="11" xfId="0" applyFont="1" applyBorder="1" applyAlignment="1">
      <alignment horizontal="center" vertical="center"/>
    </xf>
    <xf numFmtId="3" fontId="30" fillId="4" borderId="4" xfId="0" applyNumberFormat="1" applyFont="1" applyFill="1" applyBorder="1" applyAlignment="1" applyProtection="1">
      <alignment horizontal="center" vertical="center" wrapText="1"/>
    </xf>
    <xf numFmtId="3" fontId="30" fillId="14" borderId="4" xfId="0" applyNumberFormat="1" applyFont="1" applyFill="1" applyBorder="1" applyAlignment="1" applyProtection="1">
      <alignment horizontal="center" vertical="center" wrapText="1"/>
    </xf>
    <xf numFmtId="3" fontId="31" fillId="13" borderId="4" xfId="0" applyNumberFormat="1" applyFont="1" applyFill="1" applyBorder="1" applyAlignment="1" applyProtection="1">
      <alignment horizontal="center" vertical="center" wrapText="1"/>
    </xf>
    <xf numFmtId="3" fontId="31" fillId="16" borderId="1" xfId="0" applyNumberFormat="1" applyFont="1" applyFill="1" applyBorder="1" applyAlignment="1" applyProtection="1">
      <alignment horizontal="center" vertical="center" wrapText="1"/>
    </xf>
    <xf numFmtId="3" fontId="31" fillId="16" borderId="3" xfId="0" applyNumberFormat="1" applyFont="1" applyFill="1" applyBorder="1" applyAlignment="1" applyProtection="1">
      <alignment horizontal="center" vertical="center" wrapText="1"/>
    </xf>
    <xf numFmtId="188" fontId="31" fillId="15" borderId="1" xfId="0" applyNumberFormat="1" applyFont="1" applyFill="1" applyBorder="1" applyAlignment="1" applyProtection="1">
      <alignment horizontal="center" vertical="center" wrapText="1"/>
    </xf>
    <xf numFmtId="188" fontId="31" fillId="15" borderId="3" xfId="0" applyNumberFormat="1" applyFont="1" applyFill="1" applyBorder="1" applyAlignment="1" applyProtection="1">
      <alignment horizontal="center" vertical="center" wrapText="1"/>
    </xf>
    <xf numFmtId="3" fontId="30" fillId="15" borderId="4" xfId="0" applyNumberFormat="1" applyFont="1" applyFill="1" applyBorder="1" applyAlignment="1" applyProtection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1"/>
    </xf>
    <xf numFmtId="3" fontId="30" fillId="3" borderId="4" xfId="0" applyNumberFormat="1" applyFont="1" applyFill="1" applyBorder="1" applyAlignment="1" applyProtection="1">
      <alignment horizontal="center" vertical="center" wrapText="1"/>
    </xf>
    <xf numFmtId="0" fontId="32" fillId="11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/>
    </xf>
    <xf numFmtId="43" fontId="35" fillId="2" borderId="4" xfId="1" applyFont="1" applyFill="1" applyBorder="1" applyAlignment="1">
      <alignment horizontal="center" vertical="center" wrapText="1"/>
    </xf>
    <xf numFmtId="43" fontId="11" fillId="0" borderId="6" xfId="1" applyFont="1" applyBorder="1" applyAlignment="1">
      <alignment horizontal="center" vertical="center"/>
    </xf>
    <xf numFmtId="43" fontId="11" fillId="0" borderId="7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readingOrder="1"/>
    </xf>
    <xf numFmtId="0" fontId="33" fillId="2" borderId="4" xfId="0" applyFont="1" applyFill="1" applyBorder="1" applyAlignment="1">
      <alignment horizontal="center" vertical="center" wrapText="1" readingOrder="1"/>
    </xf>
    <xf numFmtId="43" fontId="34" fillId="2" borderId="4" xfId="1" applyFont="1" applyFill="1" applyBorder="1" applyAlignment="1">
      <alignment horizontal="center" vertical="center" wrapText="1" readingOrder="1"/>
    </xf>
    <xf numFmtId="3" fontId="31" fillId="16" borderId="2" xfId="0" applyNumberFormat="1" applyFont="1" applyFill="1" applyBorder="1" applyAlignment="1" applyProtection="1">
      <alignment horizontal="center" vertical="center" wrapText="1"/>
    </xf>
    <xf numFmtId="188" fontId="31" fillId="15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center" vertical="center"/>
    </xf>
    <xf numFmtId="3" fontId="30" fillId="3" borderId="1" xfId="0" applyNumberFormat="1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FFFF"/>
      <color rgb="FFFCD5B4"/>
      <color rgb="FFFD502F"/>
      <color rgb="FFFD432F"/>
      <color rgb="FFE23600"/>
      <color rgb="FFFF7979"/>
      <color rgb="FFFFBE8C"/>
      <color rgb="FFFFBE83"/>
      <color rgb="FFFFA983"/>
      <color rgb="FFFF908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10" zoomScaleNormal="110" workbookViewId="0">
      <selection activeCell="E10" sqref="E10"/>
    </sheetView>
  </sheetViews>
  <sheetFormatPr defaultRowHeight="14.25"/>
  <cols>
    <col min="1" max="1" width="23.375" customWidth="1"/>
    <col min="2" max="2" width="9.125" customWidth="1"/>
    <col min="3" max="3" width="8.125" customWidth="1"/>
    <col min="4" max="4" width="8.25" customWidth="1"/>
    <col min="5" max="5" width="11" customWidth="1"/>
    <col min="6" max="6" width="19" customWidth="1"/>
    <col min="7" max="7" width="17.625" customWidth="1"/>
    <col min="8" max="8" width="8.5" customWidth="1"/>
    <col min="9" max="9" width="21.75" customWidth="1"/>
    <col min="10" max="10" width="13.125" customWidth="1"/>
    <col min="11" max="11" width="11.75" customWidth="1"/>
    <col min="12" max="12" width="15.375" customWidth="1"/>
    <col min="13" max="13" width="11.5" hidden="1" customWidth="1"/>
    <col min="14" max="14" width="14.75" customWidth="1"/>
    <col min="15" max="15" width="13.75" customWidth="1"/>
    <col min="16" max="17" width="9" customWidth="1"/>
    <col min="18" max="18" width="6.75" customWidth="1"/>
  </cols>
  <sheetData>
    <row r="1" spans="1:16" ht="41.25" customHeight="1" thickBo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ht="60.75" customHeight="1" thickBot="1">
      <c r="A2" s="111" t="s">
        <v>1</v>
      </c>
      <c r="B2" s="95" t="s">
        <v>55</v>
      </c>
      <c r="C2" s="95"/>
      <c r="D2" s="95"/>
      <c r="E2" s="95"/>
      <c r="F2" s="96" t="s">
        <v>58</v>
      </c>
      <c r="G2" s="96"/>
      <c r="H2" s="96"/>
      <c r="I2" s="102" t="s">
        <v>57</v>
      </c>
      <c r="J2" s="102"/>
      <c r="K2" s="102"/>
      <c r="L2" s="104" t="s">
        <v>61</v>
      </c>
      <c r="M2" s="75"/>
      <c r="N2" s="105" t="s">
        <v>54</v>
      </c>
    </row>
    <row r="3" spans="1:16" ht="63" customHeight="1" thickBot="1">
      <c r="A3" s="111"/>
      <c r="B3" s="112" t="s">
        <v>2</v>
      </c>
      <c r="C3" s="112" t="s">
        <v>3</v>
      </c>
      <c r="D3" s="112" t="s">
        <v>4</v>
      </c>
      <c r="E3" s="97" t="s">
        <v>56</v>
      </c>
      <c r="F3" s="113" t="s">
        <v>62</v>
      </c>
      <c r="G3" s="103" t="s">
        <v>63</v>
      </c>
      <c r="H3" s="98" t="s">
        <v>56</v>
      </c>
      <c r="I3" s="108" t="s">
        <v>60</v>
      </c>
      <c r="J3" s="103" t="s">
        <v>59</v>
      </c>
      <c r="K3" s="100" t="s">
        <v>56</v>
      </c>
      <c r="L3" s="104"/>
      <c r="M3" s="106" t="s">
        <v>50</v>
      </c>
      <c r="N3" s="105"/>
    </row>
    <row r="4" spans="1:16" ht="86.25" customHeight="1" thickBot="1">
      <c r="A4" s="111"/>
      <c r="B4" s="112"/>
      <c r="C4" s="112"/>
      <c r="D4" s="112"/>
      <c r="E4" s="97"/>
      <c r="F4" s="113"/>
      <c r="G4" s="103"/>
      <c r="H4" s="99"/>
      <c r="I4" s="108"/>
      <c r="J4" s="103"/>
      <c r="K4" s="101"/>
      <c r="L4" s="104"/>
      <c r="M4" s="106"/>
      <c r="N4" s="105"/>
    </row>
    <row r="5" spans="1:16" ht="35.1" customHeight="1" thickBot="1">
      <c r="A5" s="69" t="s">
        <v>22</v>
      </c>
      <c r="B5" s="68">
        <v>0.99</v>
      </c>
      <c r="C5" s="68">
        <v>0.9</v>
      </c>
      <c r="D5" s="68">
        <v>0.77</v>
      </c>
      <c r="E5" s="73">
        <v>3</v>
      </c>
      <c r="F5" s="68">
        <v>-269262.82</v>
      </c>
      <c r="G5" s="66">
        <v>4229306.76</v>
      </c>
      <c r="H5" s="73">
        <v>1</v>
      </c>
      <c r="I5" s="67">
        <f t="shared" ref="I5:I16" si="0">SUM(G5/6)</f>
        <v>704884.46</v>
      </c>
      <c r="J5" s="93">
        <f t="shared" ref="J5:J16" si="1">SUM(F5/I5)</f>
        <v>-0.38199568195899797</v>
      </c>
      <c r="K5" s="70">
        <v>0</v>
      </c>
      <c r="L5" s="76">
        <v>4</v>
      </c>
      <c r="M5" s="71">
        <v>4</v>
      </c>
      <c r="N5" s="76">
        <v>4</v>
      </c>
      <c r="P5" s="81"/>
    </row>
    <row r="6" spans="1:16" ht="35.1" customHeight="1" thickBot="1">
      <c r="A6" s="69" t="s">
        <v>15</v>
      </c>
      <c r="B6" s="68">
        <v>0.86</v>
      </c>
      <c r="C6" s="68">
        <v>0.74</v>
      </c>
      <c r="D6" s="68">
        <v>0.6</v>
      </c>
      <c r="E6" s="73">
        <v>3</v>
      </c>
      <c r="F6" s="68">
        <v>-4393015.03</v>
      </c>
      <c r="G6" s="66">
        <v>3930268.48</v>
      </c>
      <c r="H6" s="73">
        <v>1</v>
      </c>
      <c r="I6" s="67">
        <f t="shared" si="0"/>
        <v>655044.7466666667</v>
      </c>
      <c r="J6" s="93">
        <f t="shared" si="1"/>
        <v>-6.7064350219657261</v>
      </c>
      <c r="K6" s="70">
        <v>0</v>
      </c>
      <c r="L6" s="76">
        <v>4</v>
      </c>
      <c r="M6" s="71">
        <v>7</v>
      </c>
      <c r="N6" s="76">
        <v>4</v>
      </c>
    </row>
    <row r="7" spans="1:16" ht="35.1" customHeight="1" thickBot="1">
      <c r="A7" s="69" t="s">
        <v>18</v>
      </c>
      <c r="B7" s="68">
        <v>1.01</v>
      </c>
      <c r="C7" s="68">
        <v>0.87</v>
      </c>
      <c r="D7" s="68">
        <v>0.73</v>
      </c>
      <c r="E7" s="73">
        <v>3</v>
      </c>
      <c r="F7" s="66">
        <v>300757.48</v>
      </c>
      <c r="G7" s="66">
        <v>3094307.27</v>
      </c>
      <c r="H7" s="74">
        <v>0</v>
      </c>
      <c r="I7" s="67">
        <f t="shared" si="0"/>
        <v>515717.87833333336</v>
      </c>
      <c r="J7" s="93">
        <f t="shared" si="1"/>
        <v>0.58318218668697364</v>
      </c>
      <c r="K7" s="70">
        <v>0</v>
      </c>
      <c r="L7" s="77">
        <v>3</v>
      </c>
      <c r="M7" s="71">
        <v>7</v>
      </c>
      <c r="N7" s="76">
        <v>4</v>
      </c>
    </row>
    <row r="8" spans="1:16" ht="35.1" customHeight="1" thickBot="1">
      <c r="A8" s="69" t="s">
        <v>21</v>
      </c>
      <c r="B8" s="68">
        <v>1.1399999999999999</v>
      </c>
      <c r="C8" s="66">
        <v>1.05</v>
      </c>
      <c r="D8" s="68">
        <v>0.73</v>
      </c>
      <c r="E8" s="73">
        <v>2</v>
      </c>
      <c r="F8" s="66">
        <v>3243732.99</v>
      </c>
      <c r="G8" s="68">
        <v>-769282.14</v>
      </c>
      <c r="H8" s="73">
        <v>1</v>
      </c>
      <c r="I8" s="67">
        <f t="shared" si="0"/>
        <v>-128213.69</v>
      </c>
      <c r="J8" s="67">
        <v>25.3</v>
      </c>
      <c r="K8" s="70">
        <v>0</v>
      </c>
      <c r="L8" s="77">
        <v>3</v>
      </c>
      <c r="M8" s="71">
        <v>2</v>
      </c>
      <c r="N8" s="77">
        <v>3</v>
      </c>
    </row>
    <row r="9" spans="1:16" ht="35.1" customHeight="1" thickBot="1">
      <c r="A9" s="69" t="s">
        <v>13</v>
      </c>
      <c r="B9" s="68">
        <v>1.1200000000000001</v>
      </c>
      <c r="C9" s="68">
        <v>0.96</v>
      </c>
      <c r="D9" s="66">
        <v>0.88</v>
      </c>
      <c r="E9" s="74">
        <v>2</v>
      </c>
      <c r="F9" s="66">
        <v>2374592.5299999998</v>
      </c>
      <c r="G9" s="66">
        <v>3610547.62</v>
      </c>
      <c r="H9" s="74">
        <v>0</v>
      </c>
      <c r="I9" s="67">
        <f t="shared" si="0"/>
        <v>601757.93666666665</v>
      </c>
      <c r="J9" s="93">
        <f t="shared" si="1"/>
        <v>3.9460925819335957</v>
      </c>
      <c r="K9" s="70">
        <v>0</v>
      </c>
      <c r="L9" s="78">
        <v>2</v>
      </c>
      <c r="M9" s="71">
        <v>2</v>
      </c>
      <c r="N9" s="78">
        <v>2</v>
      </c>
    </row>
    <row r="10" spans="1:16" ht="35.1" customHeight="1" thickBot="1">
      <c r="A10" s="69" t="s">
        <v>16</v>
      </c>
      <c r="B10" s="68">
        <v>1.42</v>
      </c>
      <c r="C10" s="66">
        <v>1.29</v>
      </c>
      <c r="D10" s="66">
        <v>1.1200000000000001</v>
      </c>
      <c r="E10" s="74">
        <v>1</v>
      </c>
      <c r="F10" s="66">
        <v>7725204.3899999997</v>
      </c>
      <c r="G10" s="66">
        <v>9495406.3399999999</v>
      </c>
      <c r="H10" s="74">
        <v>0</v>
      </c>
      <c r="I10" s="67">
        <f t="shared" si="0"/>
        <v>1582567.7233333334</v>
      </c>
      <c r="J10" s="93">
        <f t="shared" si="1"/>
        <v>4.8814368422278598</v>
      </c>
      <c r="K10" s="70">
        <v>0</v>
      </c>
      <c r="L10" s="79">
        <v>1</v>
      </c>
      <c r="M10" s="71">
        <v>1</v>
      </c>
      <c r="N10" s="79">
        <v>1</v>
      </c>
    </row>
    <row r="11" spans="1:16" ht="35.1" customHeight="1" thickBot="1">
      <c r="A11" s="5" t="s">
        <v>10</v>
      </c>
      <c r="B11" s="68">
        <v>1.1299999999999999</v>
      </c>
      <c r="C11" s="66">
        <v>1.05</v>
      </c>
      <c r="D11" s="66">
        <v>0.89</v>
      </c>
      <c r="E11" s="74">
        <v>1</v>
      </c>
      <c r="F11" s="66">
        <v>4092348.14</v>
      </c>
      <c r="G11" s="66">
        <v>3496407.14</v>
      </c>
      <c r="H11" s="74">
        <v>0</v>
      </c>
      <c r="I11" s="67">
        <f t="shared" si="0"/>
        <v>582734.52333333332</v>
      </c>
      <c r="J11" s="93">
        <f t="shared" si="1"/>
        <v>7.0226629385043529</v>
      </c>
      <c r="K11" s="70">
        <v>0</v>
      </c>
      <c r="L11" s="79">
        <v>1</v>
      </c>
      <c r="M11" s="71">
        <v>3</v>
      </c>
      <c r="N11" s="79">
        <v>1</v>
      </c>
    </row>
    <row r="12" spans="1:16" ht="35.1" customHeight="1" thickBot="1">
      <c r="A12" s="5" t="s">
        <v>11</v>
      </c>
      <c r="B12" s="66">
        <v>1.59</v>
      </c>
      <c r="C12" s="66">
        <v>1.45</v>
      </c>
      <c r="D12" s="66">
        <v>1.24</v>
      </c>
      <c r="E12" s="74">
        <v>0</v>
      </c>
      <c r="F12" s="66">
        <v>12766101.029999999</v>
      </c>
      <c r="G12" s="68">
        <v>-1675483.3</v>
      </c>
      <c r="H12" s="73">
        <v>1</v>
      </c>
      <c r="I12" s="67">
        <f t="shared" si="0"/>
        <v>-279247.21666666667</v>
      </c>
      <c r="J12" s="67">
        <v>45.72</v>
      </c>
      <c r="K12" s="70">
        <v>0</v>
      </c>
      <c r="L12" s="79">
        <v>1</v>
      </c>
      <c r="M12" s="71">
        <v>1</v>
      </c>
      <c r="N12" s="79">
        <v>1</v>
      </c>
    </row>
    <row r="13" spans="1:16" ht="35.1" customHeight="1" thickBot="1">
      <c r="A13" s="5" t="s">
        <v>12</v>
      </c>
      <c r="B13" s="66">
        <v>2.16</v>
      </c>
      <c r="C13" s="66">
        <v>1.91</v>
      </c>
      <c r="D13" s="66">
        <v>1.59</v>
      </c>
      <c r="E13" s="74">
        <v>0</v>
      </c>
      <c r="F13" s="66">
        <v>13476757.35</v>
      </c>
      <c r="G13" s="68">
        <v>-701228.33</v>
      </c>
      <c r="H13" s="73">
        <v>1</v>
      </c>
      <c r="I13" s="67">
        <f t="shared" si="0"/>
        <v>-116871.38833333332</v>
      </c>
      <c r="J13" s="67">
        <v>115.31</v>
      </c>
      <c r="K13" s="70">
        <v>0</v>
      </c>
      <c r="L13" s="79">
        <v>1</v>
      </c>
      <c r="M13" s="71">
        <v>1</v>
      </c>
      <c r="N13" s="79">
        <v>1</v>
      </c>
    </row>
    <row r="14" spans="1:16" ht="35.1" customHeight="1" thickBot="1">
      <c r="A14" s="69" t="s">
        <v>19</v>
      </c>
      <c r="B14" s="66">
        <v>2</v>
      </c>
      <c r="C14" s="66">
        <v>1.66</v>
      </c>
      <c r="D14" s="66">
        <v>1.51</v>
      </c>
      <c r="E14" s="74">
        <v>0</v>
      </c>
      <c r="F14" s="66">
        <v>43238403.460000001</v>
      </c>
      <c r="G14" s="68">
        <v>-344719.54</v>
      </c>
      <c r="H14" s="73">
        <v>1</v>
      </c>
      <c r="I14" s="67">
        <f t="shared" si="0"/>
        <v>-57453.256666666661</v>
      </c>
      <c r="J14" s="67">
        <v>752.58</v>
      </c>
      <c r="K14" s="70">
        <v>0</v>
      </c>
      <c r="L14" s="79">
        <v>1</v>
      </c>
      <c r="M14" s="71">
        <v>1</v>
      </c>
      <c r="N14" s="80">
        <v>0</v>
      </c>
    </row>
    <row r="15" spans="1:16" ht="35.1" customHeight="1" thickBot="1">
      <c r="A15" s="5" t="s">
        <v>23</v>
      </c>
      <c r="B15" s="68">
        <v>1.27</v>
      </c>
      <c r="C15" s="66">
        <v>1.1399999999999999</v>
      </c>
      <c r="D15" s="66">
        <v>0.95</v>
      </c>
      <c r="E15" s="73">
        <v>1</v>
      </c>
      <c r="F15" s="66">
        <v>2431749.37</v>
      </c>
      <c r="G15" s="66">
        <v>1835788.56</v>
      </c>
      <c r="H15" s="74">
        <v>0</v>
      </c>
      <c r="I15" s="67">
        <f t="shared" si="0"/>
        <v>305964.76</v>
      </c>
      <c r="J15" s="93">
        <f t="shared" si="1"/>
        <v>7.9478086626708251</v>
      </c>
      <c r="K15" s="70">
        <v>0</v>
      </c>
      <c r="L15" s="79">
        <v>1</v>
      </c>
      <c r="M15" s="71">
        <v>1</v>
      </c>
      <c r="N15" s="79">
        <v>1</v>
      </c>
    </row>
    <row r="16" spans="1:16" ht="35.1" customHeight="1" thickBot="1">
      <c r="A16" s="5" t="s">
        <v>8</v>
      </c>
      <c r="B16" s="66">
        <v>4.63</v>
      </c>
      <c r="C16" s="66">
        <v>4.46</v>
      </c>
      <c r="D16" s="66">
        <v>3.14</v>
      </c>
      <c r="E16" s="74">
        <v>0</v>
      </c>
      <c r="F16" s="66">
        <v>646543223.38</v>
      </c>
      <c r="G16" s="66">
        <v>143011424.22</v>
      </c>
      <c r="H16" s="74">
        <v>0</v>
      </c>
      <c r="I16" s="67">
        <f t="shared" si="0"/>
        <v>23835237.370000001</v>
      </c>
      <c r="J16" s="93">
        <f t="shared" si="1"/>
        <v>27.12552064590578</v>
      </c>
      <c r="K16" s="70">
        <v>0</v>
      </c>
      <c r="L16" s="70">
        <f>SUM(E16+H16+K16)</f>
        <v>0</v>
      </c>
      <c r="M16" s="70">
        <v>0</v>
      </c>
      <c r="N16" s="80">
        <v>0</v>
      </c>
    </row>
    <row r="17" spans="1:14" ht="35.1" customHeight="1" thickBot="1">
      <c r="A17" s="5" t="s">
        <v>9</v>
      </c>
      <c r="B17" s="66">
        <v>1.59</v>
      </c>
      <c r="C17" s="66">
        <v>1.35</v>
      </c>
      <c r="D17" s="66">
        <v>0.81</v>
      </c>
      <c r="E17" s="74">
        <v>0</v>
      </c>
      <c r="F17" s="66">
        <v>56042472.380000003</v>
      </c>
      <c r="G17" s="66">
        <v>3104321.63</v>
      </c>
      <c r="H17" s="74">
        <v>0</v>
      </c>
      <c r="I17" s="67">
        <f t="shared" ref="I17:I20" si="2">SUM(G17/6)</f>
        <v>517386.9383333333</v>
      </c>
      <c r="J17" s="93">
        <f t="shared" ref="J17:J19" si="3">SUM(F17/I17)</f>
        <v>108.31829763722003</v>
      </c>
      <c r="K17" s="70">
        <v>0</v>
      </c>
      <c r="L17" s="70">
        <f t="shared" ref="L17:L20" si="4">SUM(E17+H17+K17)</f>
        <v>0</v>
      </c>
      <c r="M17" s="71">
        <v>2</v>
      </c>
      <c r="N17" s="79">
        <v>1</v>
      </c>
    </row>
    <row r="18" spans="1:14" ht="35.1" customHeight="1" thickBot="1">
      <c r="A18" s="69" t="s">
        <v>14</v>
      </c>
      <c r="B18" s="66">
        <v>1.97</v>
      </c>
      <c r="C18" s="66">
        <v>1.86</v>
      </c>
      <c r="D18" s="66">
        <v>1.56</v>
      </c>
      <c r="E18" s="74">
        <v>0</v>
      </c>
      <c r="F18" s="66">
        <v>44000450.07</v>
      </c>
      <c r="G18" s="66">
        <v>6239669.7199999997</v>
      </c>
      <c r="H18" s="74">
        <v>0</v>
      </c>
      <c r="I18" s="67">
        <f t="shared" si="2"/>
        <v>1039944.9533333333</v>
      </c>
      <c r="J18" s="93">
        <f t="shared" si="3"/>
        <v>42.310364533204819</v>
      </c>
      <c r="K18" s="70">
        <v>0</v>
      </c>
      <c r="L18" s="70">
        <f t="shared" si="4"/>
        <v>0</v>
      </c>
      <c r="M18" s="70">
        <v>0</v>
      </c>
      <c r="N18" s="80">
        <v>0</v>
      </c>
    </row>
    <row r="19" spans="1:14" ht="35.1" customHeight="1" thickBot="1">
      <c r="A19" s="69" t="s">
        <v>17</v>
      </c>
      <c r="B19" s="66">
        <v>1.51</v>
      </c>
      <c r="C19" s="66">
        <v>1.35</v>
      </c>
      <c r="D19" s="66">
        <v>1.06</v>
      </c>
      <c r="E19" s="74">
        <v>0</v>
      </c>
      <c r="F19" s="66">
        <v>8260889.3700000001</v>
      </c>
      <c r="G19" s="66">
        <v>1800697.18</v>
      </c>
      <c r="H19" s="74">
        <v>0</v>
      </c>
      <c r="I19" s="67">
        <f t="shared" si="2"/>
        <v>300116.19666666666</v>
      </c>
      <c r="J19" s="93">
        <f t="shared" si="3"/>
        <v>27.52563660926042</v>
      </c>
      <c r="K19" s="70">
        <v>0</v>
      </c>
      <c r="L19" s="70">
        <f t="shared" si="4"/>
        <v>0</v>
      </c>
      <c r="M19" s="71">
        <v>2</v>
      </c>
      <c r="N19" s="80">
        <v>0</v>
      </c>
    </row>
    <row r="20" spans="1:14" ht="35.1" customHeight="1" thickBot="1">
      <c r="A20" s="69" t="s">
        <v>20</v>
      </c>
      <c r="B20" s="66">
        <v>1.83</v>
      </c>
      <c r="C20" s="66">
        <v>1.66</v>
      </c>
      <c r="D20" s="66">
        <v>1.49</v>
      </c>
      <c r="E20" s="74">
        <v>0</v>
      </c>
      <c r="F20" s="66">
        <v>7291874.2199999997</v>
      </c>
      <c r="G20" s="66">
        <v>219.31</v>
      </c>
      <c r="H20" s="74">
        <v>0</v>
      </c>
      <c r="I20" s="67">
        <f t="shared" si="2"/>
        <v>36.551666666666669</v>
      </c>
      <c r="J20" s="67"/>
      <c r="K20" s="70">
        <v>0</v>
      </c>
      <c r="L20" s="70">
        <f t="shared" si="4"/>
        <v>0</v>
      </c>
      <c r="M20" s="72">
        <v>0</v>
      </c>
      <c r="N20" s="80">
        <v>0</v>
      </c>
    </row>
    <row r="21" spans="1:14" ht="9" customHeight="1">
      <c r="B21" s="6"/>
      <c r="C21" s="6"/>
      <c r="D21" s="6"/>
      <c r="E21" s="6"/>
      <c r="F21" s="6"/>
      <c r="G21" s="6"/>
      <c r="H21" s="6"/>
      <c r="J21" s="7"/>
      <c r="K21" s="7"/>
      <c r="L21" s="7"/>
    </row>
    <row r="22" spans="1:14" ht="22.5" customHeight="1">
      <c r="A22" s="8"/>
      <c r="B22" s="9"/>
      <c r="C22" s="9"/>
      <c r="D22" s="9"/>
      <c r="E22" s="9"/>
      <c r="F22" s="10"/>
      <c r="G22" s="10"/>
      <c r="H22" s="10"/>
      <c r="I22" s="11" t="s">
        <v>24</v>
      </c>
      <c r="J22" s="12"/>
      <c r="K22" s="12"/>
      <c r="L22" s="12"/>
    </row>
    <row r="23" spans="1:14" ht="26.25">
      <c r="A23" s="13" t="s">
        <v>25</v>
      </c>
      <c r="B23" s="10"/>
      <c r="C23" s="10"/>
      <c r="D23" s="10"/>
      <c r="E23" s="10"/>
      <c r="F23" s="10"/>
      <c r="G23" s="10"/>
      <c r="H23" s="10"/>
      <c r="I23" s="14" t="s">
        <v>26</v>
      </c>
      <c r="J23" s="109" t="s">
        <v>27</v>
      </c>
      <c r="K23" s="109"/>
      <c r="L23" s="109"/>
    </row>
    <row r="24" spans="1:14" ht="26.25">
      <c r="A24" s="13"/>
      <c r="B24" s="10"/>
      <c r="C24" s="10"/>
      <c r="D24" s="10"/>
      <c r="E24" s="10"/>
      <c r="F24" s="10"/>
      <c r="G24" s="10"/>
      <c r="H24" s="10"/>
      <c r="I24" s="15" t="s">
        <v>28</v>
      </c>
      <c r="J24" s="109"/>
      <c r="K24" s="109"/>
      <c r="L24" s="109"/>
    </row>
    <row r="25" spans="1:14" ht="26.25" customHeight="1">
      <c r="A25" s="16" t="s">
        <v>29</v>
      </c>
      <c r="B25" s="10"/>
      <c r="C25" s="10"/>
      <c r="D25" s="10"/>
      <c r="E25" s="10"/>
      <c r="F25" s="10"/>
      <c r="G25" s="10"/>
      <c r="H25" s="10"/>
      <c r="I25" s="17" t="s">
        <v>30</v>
      </c>
      <c r="J25" s="109" t="s">
        <v>27</v>
      </c>
      <c r="K25" s="109"/>
      <c r="L25" s="109"/>
    </row>
    <row r="26" spans="1:14" ht="26.25">
      <c r="A26" s="13"/>
      <c r="B26" s="10"/>
      <c r="C26" s="10"/>
      <c r="D26" s="10"/>
      <c r="E26" s="10"/>
      <c r="F26" s="10"/>
      <c r="G26" s="10"/>
      <c r="H26" s="10"/>
      <c r="I26" s="15" t="s">
        <v>28</v>
      </c>
      <c r="J26" s="109"/>
      <c r="K26" s="109"/>
      <c r="L26" s="109"/>
    </row>
    <row r="27" spans="1:14" ht="26.25">
      <c r="A27" s="13" t="s">
        <v>31</v>
      </c>
      <c r="B27" s="10"/>
      <c r="C27" s="10"/>
      <c r="D27" s="10"/>
      <c r="E27" s="10"/>
      <c r="F27" s="10"/>
      <c r="G27" s="15" t="s">
        <v>32</v>
      </c>
      <c r="H27" s="63"/>
      <c r="I27" s="110" t="s">
        <v>27</v>
      </c>
      <c r="J27" s="110"/>
      <c r="K27" s="58"/>
      <c r="L27" s="58"/>
    </row>
    <row r="28" spans="1:14" ht="26.25">
      <c r="A28" s="18" t="s">
        <v>33</v>
      </c>
      <c r="B28" s="10"/>
      <c r="C28" s="10"/>
      <c r="D28" s="10"/>
      <c r="E28" s="10"/>
      <c r="F28" s="10"/>
      <c r="G28" s="19" t="s">
        <v>34</v>
      </c>
      <c r="H28" s="64"/>
      <c r="I28" s="20"/>
      <c r="J28" s="21"/>
      <c r="K28" s="21"/>
      <c r="L28" s="21"/>
    </row>
    <row r="29" spans="1:14" ht="11.25" customHeight="1">
      <c r="G29" s="10"/>
      <c r="H29" s="10"/>
      <c r="I29" s="22"/>
      <c r="J29" s="23"/>
      <c r="K29" s="23"/>
      <c r="L29" s="23"/>
    </row>
    <row r="30" spans="1:14" ht="23.25" customHeight="1">
      <c r="A30" s="22"/>
      <c r="B30" s="10"/>
      <c r="C30" s="10"/>
      <c r="D30" s="10"/>
      <c r="E30" s="10"/>
      <c r="F30" s="10"/>
      <c r="G30" s="10"/>
      <c r="H30" s="10"/>
      <c r="I30" s="14" t="s">
        <v>35</v>
      </c>
      <c r="J30" s="109" t="s">
        <v>27</v>
      </c>
      <c r="K30" s="109"/>
      <c r="L30" s="109"/>
    </row>
    <row r="31" spans="1:14" ht="21.75" customHeight="1">
      <c r="A31" s="22"/>
      <c r="B31" s="10"/>
      <c r="C31" s="10"/>
      <c r="D31" s="10"/>
      <c r="E31" s="10"/>
      <c r="F31" s="10"/>
      <c r="G31" s="10"/>
      <c r="H31" s="10"/>
      <c r="I31" s="15" t="s">
        <v>28</v>
      </c>
      <c r="J31" s="109"/>
      <c r="K31" s="109"/>
      <c r="L31" s="109"/>
    </row>
    <row r="32" spans="1:14" ht="26.25">
      <c r="A32" s="25" t="s">
        <v>36</v>
      </c>
      <c r="B32" s="10"/>
      <c r="C32" s="10"/>
      <c r="D32" s="10"/>
      <c r="E32" s="10"/>
      <c r="F32" s="10"/>
      <c r="G32" s="26"/>
      <c r="H32" s="26"/>
      <c r="I32" s="22"/>
      <c r="J32" s="23"/>
      <c r="K32" s="23"/>
      <c r="L32" s="23"/>
    </row>
    <row r="33" spans="1:12" ht="26.25">
      <c r="A33" s="13" t="s">
        <v>37</v>
      </c>
      <c r="B33" s="10"/>
      <c r="C33" s="10"/>
      <c r="D33" s="10"/>
      <c r="E33" s="10"/>
      <c r="F33" s="10"/>
      <c r="G33" s="10"/>
      <c r="H33" s="10"/>
      <c r="I33" s="22"/>
      <c r="J33" s="23"/>
      <c r="K33" s="23"/>
      <c r="L33" s="23"/>
    </row>
    <row r="34" spans="1:12" ht="26.25">
      <c r="A34" s="25" t="s">
        <v>38</v>
      </c>
      <c r="B34" s="10"/>
      <c r="C34" s="10"/>
      <c r="D34" s="10"/>
      <c r="E34" s="10"/>
      <c r="F34" s="10"/>
      <c r="G34" s="10"/>
      <c r="H34" s="10"/>
      <c r="I34" s="22"/>
      <c r="J34" s="23"/>
      <c r="K34" s="23"/>
      <c r="L34" s="23"/>
    </row>
    <row r="35" spans="1:12" ht="26.25">
      <c r="A35" s="25" t="s">
        <v>39</v>
      </c>
      <c r="B35" s="10"/>
      <c r="C35" s="10"/>
      <c r="D35" s="10"/>
      <c r="E35" s="10"/>
      <c r="F35" s="10"/>
      <c r="G35" s="10"/>
      <c r="H35" s="10"/>
      <c r="I35" s="22"/>
      <c r="J35" s="23"/>
      <c r="K35" s="23"/>
      <c r="L35" s="23"/>
    </row>
    <row r="36" spans="1:12" ht="26.25">
      <c r="A36" s="25" t="s">
        <v>40</v>
      </c>
      <c r="B36" s="10"/>
      <c r="C36" s="13"/>
      <c r="D36" s="27"/>
      <c r="E36" s="27"/>
      <c r="F36" s="27"/>
      <c r="G36" s="27"/>
      <c r="H36" s="27"/>
      <c r="I36" s="28"/>
      <c r="J36" s="23"/>
      <c r="K36" s="23"/>
      <c r="L36" s="23"/>
    </row>
    <row r="37" spans="1:12" ht="26.25">
      <c r="A37" s="22"/>
      <c r="B37" s="10"/>
      <c r="C37" s="13" t="s">
        <v>41</v>
      </c>
      <c r="D37" s="10"/>
      <c r="E37" s="10"/>
      <c r="F37" s="10"/>
      <c r="G37" s="10"/>
      <c r="H37" s="10"/>
      <c r="I37" s="22"/>
      <c r="J37" s="23"/>
      <c r="K37" s="23"/>
      <c r="L37" s="23"/>
    </row>
    <row r="38" spans="1:12" ht="26.25">
      <c r="A38" s="22"/>
      <c r="B38" s="10"/>
      <c r="C38" s="13" t="s">
        <v>42</v>
      </c>
      <c r="D38" s="10"/>
      <c r="E38" s="10"/>
      <c r="F38" s="10"/>
      <c r="G38" s="10"/>
      <c r="H38" s="10"/>
      <c r="I38" s="22"/>
      <c r="J38" s="23"/>
      <c r="K38" s="23"/>
      <c r="L38" s="23"/>
    </row>
    <row r="39" spans="1:12" ht="26.25">
      <c r="A39" s="22"/>
      <c r="B39" s="10"/>
      <c r="C39" s="13" t="s">
        <v>43</v>
      </c>
      <c r="D39" s="10"/>
      <c r="E39" s="10"/>
      <c r="F39" s="10"/>
      <c r="G39" s="10"/>
      <c r="H39" s="10"/>
      <c r="I39" s="22"/>
      <c r="J39" s="23"/>
      <c r="K39" s="23"/>
      <c r="L39" s="23"/>
    </row>
    <row r="40" spans="1:12" ht="26.25">
      <c r="A40" s="24" t="s">
        <v>44</v>
      </c>
      <c r="B40" s="10"/>
      <c r="C40" s="10"/>
      <c r="D40" s="10"/>
      <c r="E40" s="10"/>
      <c r="F40" s="10"/>
      <c r="G40" s="10"/>
      <c r="H40" s="10"/>
      <c r="I40" s="22"/>
      <c r="J40" s="23"/>
      <c r="K40" s="23"/>
      <c r="L40" s="23"/>
    </row>
    <row r="41" spans="1:12" ht="26.25">
      <c r="A41" s="25" t="s">
        <v>45</v>
      </c>
      <c r="B41" s="10"/>
      <c r="C41" s="10"/>
      <c r="D41" s="10"/>
      <c r="E41" s="10"/>
      <c r="F41" s="10"/>
      <c r="G41" s="10"/>
      <c r="H41" s="10"/>
      <c r="I41" s="22"/>
      <c r="J41" s="23"/>
      <c r="K41" s="23"/>
      <c r="L41" s="23"/>
    </row>
    <row r="42" spans="1:12" s="30" customFormat="1" ht="26.25">
      <c r="A42" s="107" t="s">
        <v>64</v>
      </c>
      <c r="B42" s="107"/>
      <c r="C42" s="107"/>
      <c r="D42" s="10"/>
      <c r="E42" s="10"/>
      <c r="F42" s="10"/>
      <c r="G42" s="10"/>
      <c r="H42" s="10"/>
      <c r="I42" s="10"/>
      <c r="J42" s="29"/>
      <c r="K42" s="29"/>
      <c r="L42" s="29"/>
    </row>
    <row r="43" spans="1:12">
      <c r="A43" t="s">
        <v>46</v>
      </c>
    </row>
    <row r="46" spans="1:12" ht="23.25">
      <c r="A46" s="31"/>
      <c r="B46" s="32"/>
      <c r="C46" s="32"/>
      <c r="D46" s="33"/>
      <c r="E46" s="33"/>
      <c r="F46" s="34"/>
      <c r="G46" s="35"/>
      <c r="H46" s="35"/>
      <c r="I46" s="35"/>
      <c r="J46" s="36"/>
      <c r="K46" s="36"/>
      <c r="L46" s="36"/>
    </row>
  </sheetData>
  <mergeCells count="23">
    <mergeCell ref="A42:C42"/>
    <mergeCell ref="I3:I4"/>
    <mergeCell ref="J23:L24"/>
    <mergeCell ref="J25:L26"/>
    <mergeCell ref="I27:J27"/>
    <mergeCell ref="J30:L31"/>
    <mergeCell ref="A2:A4"/>
    <mergeCell ref="B3:B4"/>
    <mergeCell ref="C3:C4"/>
    <mergeCell ref="D3:D4"/>
    <mergeCell ref="F3:F4"/>
    <mergeCell ref="G3:G4"/>
    <mergeCell ref="A1:N1"/>
    <mergeCell ref="B2:E2"/>
    <mergeCell ref="F2:H2"/>
    <mergeCell ref="E3:E4"/>
    <mergeCell ref="H3:H4"/>
    <mergeCell ref="K3:K4"/>
    <mergeCell ref="I2:K2"/>
    <mergeCell ref="J3:J4"/>
    <mergeCell ref="L2:L4"/>
    <mergeCell ref="N2:N4"/>
    <mergeCell ref="M3:M4"/>
  </mergeCells>
  <pageMargins left="0.11811023622047245" right="0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opLeftCell="A3" zoomScale="80" zoomScaleNormal="80" workbookViewId="0">
      <selection activeCell="O19" sqref="O19"/>
    </sheetView>
  </sheetViews>
  <sheetFormatPr defaultRowHeight="14.25"/>
  <cols>
    <col min="1" max="1" width="23.375" customWidth="1"/>
    <col min="2" max="2" width="11.125" customWidth="1"/>
    <col min="3" max="3" width="10.875" customWidth="1"/>
    <col min="4" max="5" width="11" customWidth="1"/>
    <col min="6" max="6" width="22.375" customWidth="1"/>
    <col min="7" max="7" width="20.75" customWidth="1"/>
    <col min="8" max="8" width="15" customWidth="1"/>
    <col min="9" max="9" width="24.75" customWidth="1"/>
    <col min="10" max="11" width="12.125" customWidth="1"/>
    <col min="12" max="12" width="14" customWidth="1"/>
    <col min="17" max="17" width="44" customWidth="1"/>
    <col min="18" max="18" width="53.375" customWidth="1"/>
  </cols>
  <sheetData>
    <row r="1" spans="1:19" ht="41.25" customHeight="1" thickBot="1">
      <c r="A1" s="1" t="s">
        <v>53</v>
      </c>
      <c r="F1" s="2"/>
      <c r="J1" s="3" t="s">
        <v>0</v>
      </c>
      <c r="K1" s="3"/>
    </row>
    <row r="2" spans="1:19" ht="70.5" customHeight="1" thickBot="1">
      <c r="A2" s="1"/>
      <c r="B2" s="95" t="s">
        <v>55</v>
      </c>
      <c r="C2" s="95"/>
      <c r="D2" s="95"/>
      <c r="E2" s="95"/>
      <c r="F2" s="96" t="s">
        <v>58</v>
      </c>
      <c r="G2" s="96"/>
      <c r="H2" s="96"/>
      <c r="I2" s="102" t="s">
        <v>57</v>
      </c>
      <c r="J2" s="102"/>
      <c r="K2" s="102"/>
      <c r="L2" s="104" t="s">
        <v>61</v>
      </c>
    </row>
    <row r="3" spans="1:19" ht="41.25" customHeight="1" thickBot="1">
      <c r="A3" s="116" t="s">
        <v>1</v>
      </c>
      <c r="B3" s="116" t="s">
        <v>2</v>
      </c>
      <c r="C3" s="116" t="s">
        <v>3</v>
      </c>
      <c r="D3" s="116" t="s">
        <v>4</v>
      </c>
      <c r="E3" s="97" t="s">
        <v>56</v>
      </c>
      <c r="F3" s="118" t="s">
        <v>5</v>
      </c>
      <c r="G3" s="116" t="s">
        <v>51</v>
      </c>
      <c r="H3" s="98" t="s">
        <v>56</v>
      </c>
      <c r="I3" s="123" t="s">
        <v>6</v>
      </c>
      <c r="J3" s="50" t="s">
        <v>7</v>
      </c>
      <c r="K3" s="100" t="s">
        <v>56</v>
      </c>
      <c r="L3" s="104"/>
      <c r="Q3" s="120"/>
      <c r="R3" s="120"/>
    </row>
    <row r="4" spans="1:19" ht="74.25" customHeight="1" thickBot="1">
      <c r="A4" s="117"/>
      <c r="B4" s="117"/>
      <c r="C4" s="117"/>
      <c r="D4" s="117"/>
      <c r="E4" s="97"/>
      <c r="F4" s="119"/>
      <c r="G4" s="117"/>
      <c r="H4" s="114"/>
      <c r="I4" s="124"/>
      <c r="J4" s="4"/>
      <c r="K4" s="115"/>
      <c r="L4" s="121"/>
      <c r="Q4" s="88"/>
      <c r="R4" s="89"/>
      <c r="S4" s="87"/>
    </row>
    <row r="5" spans="1:19" ht="35.1" customHeight="1" thickBot="1">
      <c r="A5" s="5" t="s">
        <v>15</v>
      </c>
      <c r="B5" s="55">
        <v>0.86</v>
      </c>
      <c r="C5" s="55">
        <v>0.74</v>
      </c>
      <c r="D5" s="55">
        <v>0.6</v>
      </c>
      <c r="E5" s="61">
        <v>3</v>
      </c>
      <c r="F5" s="59">
        <v>-4393015.03</v>
      </c>
      <c r="G5" s="60">
        <v>4755618.46</v>
      </c>
      <c r="H5" s="86">
        <v>1</v>
      </c>
      <c r="I5" s="52">
        <f t="shared" ref="I5:I13" si="0">SUM(G5/6)</f>
        <v>792603.07666666666</v>
      </c>
      <c r="J5" s="84">
        <f t="shared" ref="J5:J13" si="1">SUM(F5/I5)</f>
        <v>-5.5425157425265779</v>
      </c>
      <c r="K5" s="85">
        <v>0</v>
      </c>
      <c r="L5" s="39">
        <v>4</v>
      </c>
      <c r="Q5" s="90"/>
      <c r="R5" s="90"/>
      <c r="S5" s="87"/>
    </row>
    <row r="6" spans="1:19" ht="35.1" customHeight="1" thickBot="1">
      <c r="A6" s="5" t="s">
        <v>22</v>
      </c>
      <c r="B6" s="55">
        <v>0.99</v>
      </c>
      <c r="C6" s="55">
        <v>0.9</v>
      </c>
      <c r="D6" s="55">
        <v>0.77</v>
      </c>
      <c r="E6" s="61">
        <v>3</v>
      </c>
      <c r="F6" s="59">
        <v>-269262.82</v>
      </c>
      <c r="G6" s="60">
        <v>6265483.7300000004</v>
      </c>
      <c r="H6" s="86">
        <v>1</v>
      </c>
      <c r="I6" s="52">
        <f t="shared" si="0"/>
        <v>1044247.2883333334</v>
      </c>
      <c r="J6" s="84">
        <f t="shared" si="1"/>
        <v>-0.25785350175987126</v>
      </c>
      <c r="K6" s="85">
        <v>0</v>
      </c>
      <c r="L6" s="39">
        <v>4</v>
      </c>
    </row>
    <row r="7" spans="1:19" ht="35.1" customHeight="1" thickBot="1">
      <c r="A7" s="5" t="s">
        <v>18</v>
      </c>
      <c r="B7" s="55">
        <v>1.01</v>
      </c>
      <c r="C7" s="55">
        <v>0.87</v>
      </c>
      <c r="D7" s="55">
        <v>0.73</v>
      </c>
      <c r="E7" s="61">
        <v>3</v>
      </c>
      <c r="F7" s="53">
        <v>300757.48</v>
      </c>
      <c r="G7" s="60">
        <v>4621217.99</v>
      </c>
      <c r="H7" s="82">
        <v>0</v>
      </c>
      <c r="I7" s="52">
        <f t="shared" si="0"/>
        <v>770202.99833333341</v>
      </c>
      <c r="J7" s="83">
        <f t="shared" si="1"/>
        <v>0.39049118303982011</v>
      </c>
      <c r="K7" s="85">
        <v>0</v>
      </c>
      <c r="L7" s="42">
        <v>3</v>
      </c>
    </row>
    <row r="8" spans="1:19" ht="35.1" customHeight="1" thickBot="1">
      <c r="A8" s="5" t="s">
        <v>13</v>
      </c>
      <c r="B8" s="55">
        <v>1.1200000000000001</v>
      </c>
      <c r="C8" s="55">
        <v>0.96</v>
      </c>
      <c r="D8" s="54">
        <v>0.88</v>
      </c>
      <c r="E8" s="65">
        <v>2</v>
      </c>
      <c r="F8" s="53">
        <v>2374592.5299999998</v>
      </c>
      <c r="G8" s="60">
        <v>5005924.5199999996</v>
      </c>
      <c r="H8" s="82">
        <v>0</v>
      </c>
      <c r="I8" s="52">
        <f t="shared" si="0"/>
        <v>834320.7533333333</v>
      </c>
      <c r="J8" s="83">
        <f t="shared" si="1"/>
        <v>2.8461386349468967</v>
      </c>
      <c r="K8" s="85">
        <v>0</v>
      </c>
      <c r="L8" s="43">
        <v>2</v>
      </c>
      <c r="Q8" s="90"/>
      <c r="R8" s="90"/>
      <c r="S8" s="87"/>
    </row>
    <row r="9" spans="1:19" ht="35.1" customHeight="1" thickBot="1">
      <c r="A9" s="5" t="s">
        <v>21</v>
      </c>
      <c r="B9" s="55">
        <v>1.1399999999999999</v>
      </c>
      <c r="C9" s="54">
        <v>1.05</v>
      </c>
      <c r="D9" s="55">
        <v>0.73</v>
      </c>
      <c r="E9" s="61">
        <v>2</v>
      </c>
      <c r="F9" s="53">
        <v>3243732.99</v>
      </c>
      <c r="G9" s="60">
        <v>1475995.26</v>
      </c>
      <c r="H9" s="82">
        <v>0</v>
      </c>
      <c r="I9" s="52">
        <f t="shared" si="0"/>
        <v>245999.21</v>
      </c>
      <c r="J9" s="83">
        <f t="shared" si="1"/>
        <v>13.185948808534793</v>
      </c>
      <c r="K9" s="85">
        <v>0</v>
      </c>
      <c r="L9" s="43">
        <v>2</v>
      </c>
    </row>
    <row r="10" spans="1:19" ht="35.1" customHeight="1" thickBot="1">
      <c r="A10" s="5" t="s">
        <v>10</v>
      </c>
      <c r="B10" s="55">
        <v>1.1299999999999999</v>
      </c>
      <c r="C10" s="54">
        <v>1.05</v>
      </c>
      <c r="D10" s="54">
        <v>0.89</v>
      </c>
      <c r="E10" s="61">
        <v>1</v>
      </c>
      <c r="F10" s="53">
        <v>4092348.14</v>
      </c>
      <c r="G10" s="60">
        <v>3634262.24</v>
      </c>
      <c r="H10" s="82">
        <v>0</v>
      </c>
      <c r="I10" s="52">
        <f t="shared" si="0"/>
        <v>605710.37333333341</v>
      </c>
      <c r="J10" s="83">
        <f t="shared" si="1"/>
        <v>6.7562787764044234</v>
      </c>
      <c r="K10" s="85">
        <v>0</v>
      </c>
      <c r="L10" s="44">
        <v>1</v>
      </c>
      <c r="Q10" s="90"/>
      <c r="R10" s="90"/>
      <c r="S10" s="87"/>
    </row>
    <row r="11" spans="1:19" ht="35.1" customHeight="1" thickBot="1">
      <c r="A11" s="5" t="s">
        <v>16</v>
      </c>
      <c r="B11" s="55">
        <v>1.42</v>
      </c>
      <c r="C11" s="54">
        <v>1.29</v>
      </c>
      <c r="D11" s="54">
        <v>1.1200000000000001</v>
      </c>
      <c r="E11" s="61">
        <v>1</v>
      </c>
      <c r="F11" s="53">
        <v>7725204.3899999997</v>
      </c>
      <c r="G11" s="60">
        <v>11334256.15</v>
      </c>
      <c r="H11" s="82">
        <v>0</v>
      </c>
      <c r="I11" s="52">
        <f t="shared" si="0"/>
        <v>1889042.6916666667</v>
      </c>
      <c r="J11" s="83">
        <f t="shared" si="1"/>
        <v>4.089481102824732</v>
      </c>
      <c r="K11" s="85">
        <v>0</v>
      </c>
      <c r="L11" s="44">
        <v>1</v>
      </c>
      <c r="Q11" s="91"/>
      <c r="R11" s="92"/>
      <c r="S11" s="87"/>
    </row>
    <row r="12" spans="1:19" ht="35.1" customHeight="1" thickBot="1">
      <c r="A12" s="5" t="s">
        <v>23</v>
      </c>
      <c r="B12" s="55">
        <v>1.27</v>
      </c>
      <c r="C12" s="54">
        <v>1.1399999999999999</v>
      </c>
      <c r="D12" s="54">
        <v>0.95</v>
      </c>
      <c r="E12" s="61">
        <v>1</v>
      </c>
      <c r="F12" s="53">
        <v>2431749.37</v>
      </c>
      <c r="G12" s="60">
        <v>3012298.58</v>
      </c>
      <c r="H12" s="82">
        <v>0</v>
      </c>
      <c r="I12" s="52">
        <f t="shared" si="0"/>
        <v>502049.76333333337</v>
      </c>
      <c r="J12" s="83">
        <f t="shared" si="1"/>
        <v>4.8436421000470675</v>
      </c>
      <c r="K12" s="85">
        <v>0</v>
      </c>
      <c r="L12" s="44">
        <v>1</v>
      </c>
    </row>
    <row r="13" spans="1:19" ht="35.1" customHeight="1" thickBot="1">
      <c r="A13" s="5" t="s">
        <v>8</v>
      </c>
      <c r="B13" s="54">
        <v>4.63</v>
      </c>
      <c r="C13" s="54">
        <v>4.46</v>
      </c>
      <c r="D13" s="54">
        <v>3.14</v>
      </c>
      <c r="E13" s="65">
        <v>0</v>
      </c>
      <c r="F13" s="53">
        <v>646543223.38</v>
      </c>
      <c r="G13" s="60">
        <v>174908747.49000001</v>
      </c>
      <c r="H13" s="82">
        <v>0</v>
      </c>
      <c r="I13" s="52">
        <f t="shared" si="0"/>
        <v>29151457.915000003</v>
      </c>
      <c r="J13" s="83">
        <f t="shared" si="1"/>
        <v>22.178761188040564</v>
      </c>
      <c r="K13" s="85">
        <v>0</v>
      </c>
      <c r="L13" s="40">
        <v>0</v>
      </c>
      <c r="Q13" s="90"/>
      <c r="R13" s="90"/>
      <c r="S13" s="87"/>
    </row>
    <row r="14" spans="1:19" ht="35.1" customHeight="1" thickBot="1">
      <c r="A14" s="5" t="s">
        <v>9</v>
      </c>
      <c r="B14" s="54">
        <v>1.59</v>
      </c>
      <c r="C14" s="54">
        <v>1.35</v>
      </c>
      <c r="D14" s="54">
        <v>0.81</v>
      </c>
      <c r="E14" s="65">
        <v>0</v>
      </c>
      <c r="F14" s="53">
        <v>56042472.380000003</v>
      </c>
      <c r="G14" s="60">
        <v>16776273.27</v>
      </c>
      <c r="H14" s="82">
        <v>0</v>
      </c>
      <c r="I14" s="52">
        <f t="shared" ref="I14:I20" si="2">SUM(G14/6)</f>
        <v>2796045.5449999999</v>
      </c>
      <c r="J14" s="83">
        <f t="shared" ref="J14:J20" si="3">SUM(F14/I14)</f>
        <v>20.043476215978451</v>
      </c>
      <c r="K14" s="85">
        <v>0</v>
      </c>
      <c r="L14" s="40">
        <v>0</v>
      </c>
      <c r="Q14" s="90"/>
      <c r="R14" s="90"/>
      <c r="S14" s="87"/>
    </row>
    <row r="15" spans="1:19" ht="35.1" customHeight="1" thickBot="1">
      <c r="A15" s="5" t="s">
        <v>11</v>
      </c>
      <c r="B15" s="54">
        <v>1.59</v>
      </c>
      <c r="C15" s="54">
        <v>1.45</v>
      </c>
      <c r="D15" s="54">
        <v>1.24</v>
      </c>
      <c r="E15" s="65">
        <v>0</v>
      </c>
      <c r="F15" s="53">
        <v>12766101.029999999</v>
      </c>
      <c r="G15" s="60">
        <v>453336.84</v>
      </c>
      <c r="H15" s="82">
        <v>0</v>
      </c>
      <c r="I15" s="52">
        <f t="shared" si="2"/>
        <v>75556.14</v>
      </c>
      <c r="J15" s="83">
        <f t="shared" si="3"/>
        <v>168.96179489846887</v>
      </c>
      <c r="K15" s="85">
        <v>0</v>
      </c>
      <c r="L15" s="40">
        <v>0</v>
      </c>
      <c r="Q15" s="90"/>
      <c r="R15" s="90"/>
      <c r="S15" s="87"/>
    </row>
    <row r="16" spans="1:19" ht="35.1" customHeight="1" thickBot="1">
      <c r="A16" s="5" t="s">
        <v>12</v>
      </c>
      <c r="B16" s="54">
        <v>2.16</v>
      </c>
      <c r="C16" s="54">
        <v>1.91</v>
      </c>
      <c r="D16" s="54">
        <v>1.59</v>
      </c>
      <c r="E16" s="65">
        <v>0</v>
      </c>
      <c r="F16" s="53">
        <v>13476757.35</v>
      </c>
      <c r="G16" s="60">
        <v>1870734.49</v>
      </c>
      <c r="H16" s="82">
        <v>0</v>
      </c>
      <c r="I16" s="52">
        <f t="shared" si="2"/>
        <v>311789.08166666667</v>
      </c>
      <c r="J16" s="83">
        <f t="shared" si="3"/>
        <v>43.223955367391554</v>
      </c>
      <c r="K16" s="85">
        <v>0</v>
      </c>
      <c r="L16" s="40">
        <v>0</v>
      </c>
      <c r="Q16" s="90"/>
      <c r="R16" s="90"/>
      <c r="S16" s="87"/>
    </row>
    <row r="17" spans="1:19" ht="35.1" customHeight="1" thickBot="1">
      <c r="A17" s="5" t="s">
        <v>14</v>
      </c>
      <c r="B17" s="54">
        <v>1.97</v>
      </c>
      <c r="C17" s="54">
        <v>1.86</v>
      </c>
      <c r="D17" s="54">
        <v>1.56</v>
      </c>
      <c r="E17" s="65">
        <v>0</v>
      </c>
      <c r="F17" s="53">
        <v>44000450.07</v>
      </c>
      <c r="G17" s="60">
        <v>9884554.2400000002</v>
      </c>
      <c r="H17" s="82">
        <v>0</v>
      </c>
      <c r="I17" s="52">
        <f t="shared" si="2"/>
        <v>1647425.7066666668</v>
      </c>
      <c r="J17" s="83">
        <f t="shared" si="3"/>
        <v>26.708609615561176</v>
      </c>
      <c r="K17" s="85">
        <v>0</v>
      </c>
      <c r="L17" s="40">
        <v>0</v>
      </c>
      <c r="Q17" s="90"/>
      <c r="R17" s="90"/>
      <c r="S17" s="87"/>
    </row>
    <row r="18" spans="1:19" ht="35.1" customHeight="1" thickBot="1">
      <c r="A18" s="5" t="s">
        <v>17</v>
      </c>
      <c r="B18" s="54">
        <v>1.51</v>
      </c>
      <c r="C18" s="54">
        <v>1.35</v>
      </c>
      <c r="D18" s="54">
        <v>1.06</v>
      </c>
      <c r="E18" s="65">
        <v>0</v>
      </c>
      <c r="F18" s="53">
        <v>8260889.3700000001</v>
      </c>
      <c r="G18" s="60">
        <v>3669205.39</v>
      </c>
      <c r="H18" s="82">
        <v>0</v>
      </c>
      <c r="I18" s="52">
        <f t="shared" si="2"/>
        <v>611534.23166666669</v>
      </c>
      <c r="J18" s="83">
        <f t="shared" si="3"/>
        <v>13.508465989689391</v>
      </c>
      <c r="K18" s="85">
        <v>0</v>
      </c>
      <c r="L18" s="40">
        <v>0</v>
      </c>
      <c r="Q18" s="62"/>
      <c r="R18" s="62"/>
    </row>
    <row r="19" spans="1:19" ht="35.1" customHeight="1" thickBot="1">
      <c r="A19" s="5" t="s">
        <v>19</v>
      </c>
      <c r="B19" s="54">
        <v>2</v>
      </c>
      <c r="C19" s="54">
        <v>1.66</v>
      </c>
      <c r="D19" s="54">
        <v>1.51</v>
      </c>
      <c r="E19" s="65">
        <v>0</v>
      </c>
      <c r="F19" s="53">
        <v>43238403.460000001</v>
      </c>
      <c r="G19" s="60">
        <v>5098229.3</v>
      </c>
      <c r="H19" s="82">
        <v>0</v>
      </c>
      <c r="I19" s="52">
        <f t="shared" si="2"/>
        <v>849704.8833333333</v>
      </c>
      <c r="J19" s="83">
        <f t="shared" si="3"/>
        <v>50.886377503656028</v>
      </c>
      <c r="K19" s="85">
        <v>0</v>
      </c>
      <c r="L19" s="40">
        <v>0</v>
      </c>
    </row>
    <row r="20" spans="1:19" ht="35.1" customHeight="1" thickBot="1">
      <c r="A20" s="5" t="s">
        <v>20</v>
      </c>
      <c r="B20" s="54">
        <v>1.83</v>
      </c>
      <c r="C20" s="54">
        <v>1.66</v>
      </c>
      <c r="D20" s="54">
        <v>1.49</v>
      </c>
      <c r="E20" s="65">
        <v>0</v>
      </c>
      <c r="F20" s="53">
        <v>7291874.2199999997</v>
      </c>
      <c r="G20" s="60">
        <v>1376641.14</v>
      </c>
      <c r="H20" s="82">
        <v>0</v>
      </c>
      <c r="I20" s="52">
        <f t="shared" si="2"/>
        <v>229440.18999999997</v>
      </c>
      <c r="J20" s="83">
        <f t="shared" si="3"/>
        <v>31.78115490577305</v>
      </c>
      <c r="K20" s="85">
        <v>0</v>
      </c>
      <c r="L20" s="40">
        <v>0</v>
      </c>
    </row>
    <row r="21" spans="1:19" ht="35.25" customHeight="1">
      <c r="B21" s="6"/>
      <c r="C21" s="6"/>
      <c r="D21" s="6"/>
      <c r="E21" s="6"/>
      <c r="F21" s="51">
        <f>SUM(F13:F20)</f>
        <v>831620171.26000011</v>
      </c>
      <c r="G21" s="6">
        <v>814818171.38999999</v>
      </c>
      <c r="H21" s="6"/>
      <c r="J21" s="7"/>
      <c r="K21" s="7"/>
    </row>
    <row r="22" spans="1:19" ht="22.5" customHeight="1">
      <c r="A22" s="8"/>
      <c r="B22" s="9"/>
      <c r="C22" s="9"/>
      <c r="D22" s="9"/>
      <c r="E22" s="9"/>
      <c r="F22" s="10"/>
      <c r="G22" s="10"/>
      <c r="H22" s="10"/>
      <c r="I22" s="11" t="s">
        <v>24</v>
      </c>
      <c r="J22" s="12"/>
      <c r="K22" s="12"/>
    </row>
    <row r="23" spans="1:19" ht="26.25">
      <c r="A23" s="49" t="s">
        <v>25</v>
      </c>
      <c r="B23" s="10"/>
      <c r="C23" s="10"/>
      <c r="D23" s="10"/>
      <c r="E23" s="10"/>
      <c r="F23" s="10"/>
      <c r="G23" s="10"/>
      <c r="H23" s="10"/>
      <c r="I23" s="14" t="s">
        <v>26</v>
      </c>
      <c r="J23" s="109" t="s">
        <v>27</v>
      </c>
      <c r="K23" s="109"/>
    </row>
    <row r="24" spans="1:19" ht="26.25">
      <c r="A24" s="49"/>
      <c r="B24" s="10"/>
      <c r="C24" s="10"/>
      <c r="D24" s="10"/>
      <c r="E24" s="10"/>
      <c r="F24" s="10"/>
      <c r="G24" s="10"/>
      <c r="H24" s="10"/>
      <c r="I24" s="15" t="s">
        <v>28</v>
      </c>
      <c r="J24" s="109"/>
      <c r="K24" s="109"/>
    </row>
    <row r="25" spans="1:19" ht="26.25" customHeight="1">
      <c r="A25" s="16" t="s">
        <v>29</v>
      </c>
      <c r="B25" s="10"/>
      <c r="C25" s="10"/>
      <c r="D25" s="10"/>
      <c r="E25" s="10"/>
      <c r="F25" s="10"/>
      <c r="G25" s="10"/>
      <c r="H25" s="10"/>
      <c r="I25" s="17" t="s">
        <v>30</v>
      </c>
      <c r="J25" s="109" t="s">
        <v>27</v>
      </c>
      <c r="K25" s="109"/>
    </row>
    <row r="26" spans="1:19" ht="26.25">
      <c r="A26" s="49"/>
      <c r="B26" s="10"/>
      <c r="C26" s="10"/>
      <c r="D26" s="10"/>
      <c r="E26" s="10"/>
      <c r="F26" s="10"/>
      <c r="G26" s="10"/>
      <c r="H26" s="10"/>
      <c r="I26" s="15" t="s">
        <v>28</v>
      </c>
      <c r="J26" s="109"/>
      <c r="K26" s="109"/>
    </row>
    <row r="27" spans="1:19" ht="26.25">
      <c r="A27" s="49" t="s">
        <v>31</v>
      </c>
      <c r="B27" s="10"/>
      <c r="C27" s="10"/>
      <c r="D27" s="10"/>
      <c r="E27" s="10"/>
      <c r="F27" s="10"/>
      <c r="G27" s="15" t="s">
        <v>32</v>
      </c>
      <c r="H27" s="63"/>
      <c r="I27" s="110" t="s">
        <v>27</v>
      </c>
      <c r="J27" s="110"/>
      <c r="K27" s="58"/>
    </row>
    <row r="28" spans="1:19" ht="38.25">
      <c r="A28" s="18" t="s">
        <v>33</v>
      </c>
      <c r="B28" s="10"/>
      <c r="C28" s="10"/>
      <c r="D28" s="10"/>
      <c r="E28" s="10"/>
      <c r="F28" s="10"/>
      <c r="G28" s="19" t="s">
        <v>34</v>
      </c>
      <c r="H28" s="64"/>
      <c r="I28" s="20"/>
      <c r="J28" s="21"/>
      <c r="K28" s="21"/>
      <c r="Q28" s="122" t="s">
        <v>52</v>
      </c>
      <c r="R28" s="122"/>
    </row>
    <row r="29" spans="1:19" ht="11.25" customHeight="1">
      <c r="G29" s="10"/>
      <c r="H29" s="10"/>
      <c r="I29" s="22"/>
      <c r="J29" s="23"/>
      <c r="K29" s="23"/>
      <c r="Q29" s="45" t="s">
        <v>47</v>
      </c>
      <c r="R29" s="46" t="s">
        <v>48</v>
      </c>
    </row>
    <row r="30" spans="1:19" ht="23.25" customHeight="1">
      <c r="A30" s="22"/>
      <c r="B30" s="10"/>
      <c r="C30" s="10"/>
      <c r="D30" s="10"/>
      <c r="E30" s="10"/>
      <c r="F30" s="10"/>
      <c r="G30" s="10"/>
      <c r="H30" s="10"/>
      <c r="I30" s="14" t="s">
        <v>35</v>
      </c>
      <c r="J30" s="109" t="s">
        <v>27</v>
      </c>
      <c r="K30" s="109"/>
      <c r="Q30" s="37">
        <v>7</v>
      </c>
      <c r="R30" s="37" t="e">
        <f>COUNTIF(#REF!,7)</f>
        <v>#REF!</v>
      </c>
    </row>
    <row r="31" spans="1:19" ht="21.75" customHeight="1">
      <c r="A31" s="22"/>
      <c r="B31" s="10"/>
      <c r="C31" s="10"/>
      <c r="D31" s="10"/>
      <c r="E31" s="10"/>
      <c r="F31" s="10"/>
      <c r="G31" s="10"/>
      <c r="H31" s="10"/>
      <c r="I31" s="15" t="s">
        <v>28</v>
      </c>
      <c r="J31" s="109"/>
      <c r="K31" s="109"/>
      <c r="Q31" s="48">
        <v>6</v>
      </c>
      <c r="R31" s="48" t="e">
        <f>COUNTIF(#REF!,6)</f>
        <v>#REF!</v>
      </c>
    </row>
    <row r="32" spans="1:19" ht="26.25">
      <c r="A32" s="25" t="s">
        <v>36</v>
      </c>
      <c r="B32" s="10"/>
      <c r="C32" s="10"/>
      <c r="D32" s="10"/>
      <c r="E32" s="10"/>
      <c r="F32" s="10"/>
      <c r="G32" s="26"/>
      <c r="H32" s="26"/>
      <c r="I32" s="22"/>
      <c r="J32" s="23"/>
      <c r="K32" s="23"/>
      <c r="Q32" s="38">
        <v>5</v>
      </c>
      <c r="R32" s="38" t="e">
        <f>COUNTIF(#REF!,5)</f>
        <v>#REF!</v>
      </c>
    </row>
    <row r="33" spans="1:18" ht="26.25">
      <c r="A33" s="49" t="s">
        <v>37</v>
      </c>
      <c r="B33" s="10"/>
      <c r="C33" s="10"/>
      <c r="D33" s="10"/>
      <c r="E33" s="10"/>
      <c r="F33" s="10"/>
      <c r="G33" s="10"/>
      <c r="H33" s="10"/>
      <c r="I33" s="22"/>
      <c r="J33" s="23"/>
      <c r="K33" s="23"/>
      <c r="Q33" s="39">
        <v>4</v>
      </c>
      <c r="R33" s="39" t="e">
        <f>COUNTIF(#REF!,4)</f>
        <v>#REF!</v>
      </c>
    </row>
    <row r="34" spans="1:18" ht="26.25">
      <c r="A34" s="25" t="s">
        <v>38</v>
      </c>
      <c r="B34" s="10"/>
      <c r="C34" s="10"/>
      <c r="D34" s="10"/>
      <c r="E34" s="10"/>
      <c r="F34" s="10"/>
      <c r="G34" s="10"/>
      <c r="H34" s="10"/>
      <c r="I34" s="22"/>
      <c r="J34" s="23"/>
      <c r="K34" s="23"/>
      <c r="Q34" s="42">
        <v>3</v>
      </c>
      <c r="R34" s="42" t="e">
        <f>COUNTIF(#REF!,3)</f>
        <v>#REF!</v>
      </c>
    </row>
    <row r="35" spans="1:18" ht="26.25">
      <c r="A35" s="25" t="s">
        <v>39</v>
      </c>
      <c r="B35" s="10"/>
      <c r="C35" s="10"/>
      <c r="D35" s="10"/>
      <c r="E35" s="10"/>
      <c r="F35" s="10"/>
      <c r="G35" s="10"/>
      <c r="H35" s="10"/>
      <c r="I35" s="22"/>
      <c r="J35" s="23"/>
      <c r="K35" s="23"/>
      <c r="Q35" s="43">
        <v>2</v>
      </c>
      <c r="R35" s="43" t="e">
        <f>COUNTIF(#REF!,2)</f>
        <v>#REF!</v>
      </c>
    </row>
    <row r="36" spans="1:18" ht="26.25">
      <c r="A36" s="25" t="s">
        <v>40</v>
      </c>
      <c r="B36" s="10"/>
      <c r="C36" s="49"/>
      <c r="D36" s="27"/>
      <c r="E36" s="27"/>
      <c r="F36" s="27"/>
      <c r="G36" s="27"/>
      <c r="H36" s="27"/>
      <c r="I36" s="28"/>
      <c r="J36" s="23"/>
      <c r="K36" s="23"/>
      <c r="Q36" s="44">
        <v>1</v>
      </c>
      <c r="R36" s="44" t="e">
        <f>COUNTIF(#REF!,1)</f>
        <v>#REF!</v>
      </c>
    </row>
    <row r="37" spans="1:18" ht="26.25">
      <c r="A37" s="22"/>
      <c r="B37" s="10"/>
      <c r="C37" s="49" t="s">
        <v>41</v>
      </c>
      <c r="D37" s="10"/>
      <c r="E37" s="10"/>
      <c r="F37" s="10"/>
      <c r="G37" s="10"/>
      <c r="H37" s="10"/>
      <c r="I37" s="22"/>
      <c r="J37" s="23"/>
      <c r="K37" s="23"/>
      <c r="Q37" s="40">
        <v>0</v>
      </c>
      <c r="R37" s="40" t="e">
        <f>COUNTIF(#REF!,0)</f>
        <v>#REF!</v>
      </c>
    </row>
    <row r="38" spans="1:18" ht="30">
      <c r="A38" s="22"/>
      <c r="B38" s="10"/>
      <c r="C38" s="49" t="s">
        <v>42</v>
      </c>
      <c r="D38" s="10"/>
      <c r="E38" s="10"/>
      <c r="F38" s="10"/>
      <c r="G38" s="10"/>
      <c r="H38" s="10"/>
      <c r="I38" s="22"/>
      <c r="J38" s="23"/>
      <c r="K38" s="23"/>
      <c r="Q38" s="41"/>
      <c r="R38" s="47" t="e">
        <f>SUM(R30:R37)</f>
        <v>#REF!</v>
      </c>
    </row>
    <row r="39" spans="1:18" ht="26.25">
      <c r="A39" s="22"/>
      <c r="B39" s="10"/>
      <c r="C39" s="49" t="s">
        <v>43</v>
      </c>
      <c r="D39" s="10"/>
      <c r="E39" s="10"/>
      <c r="F39" s="10"/>
      <c r="G39" s="10"/>
      <c r="H39" s="10"/>
      <c r="I39" s="22"/>
      <c r="J39" s="23"/>
      <c r="K39" s="23"/>
    </row>
    <row r="40" spans="1:18" ht="26.25">
      <c r="A40" s="24" t="s">
        <v>44</v>
      </c>
      <c r="B40" s="10"/>
      <c r="C40" s="10"/>
      <c r="D40" s="10"/>
      <c r="E40" s="10"/>
      <c r="F40" s="10"/>
      <c r="G40" s="10"/>
      <c r="H40" s="10"/>
      <c r="I40" s="22"/>
      <c r="J40" s="23"/>
      <c r="K40" s="23"/>
    </row>
    <row r="41" spans="1:18" ht="26.25">
      <c r="A41" s="25" t="s">
        <v>45</v>
      </c>
      <c r="B41" s="10"/>
      <c r="C41" s="10"/>
      <c r="D41" s="10"/>
      <c r="E41" s="10"/>
      <c r="F41" s="10"/>
      <c r="G41" s="10"/>
      <c r="H41" s="10"/>
      <c r="I41" s="22"/>
      <c r="J41" s="23"/>
      <c r="K41" s="23"/>
    </row>
    <row r="42" spans="1:18" s="30" customFormat="1" ht="26.25">
      <c r="A42" s="107" t="s">
        <v>49</v>
      </c>
      <c r="B42" s="107"/>
      <c r="C42" s="107"/>
      <c r="D42" s="10"/>
      <c r="E42" s="10"/>
      <c r="F42" s="10"/>
      <c r="G42" s="10"/>
      <c r="H42" s="10"/>
      <c r="I42" s="10"/>
      <c r="J42" s="29"/>
      <c r="K42" s="29"/>
    </row>
    <row r="43" spans="1:18">
      <c r="A43" t="s">
        <v>46</v>
      </c>
    </row>
    <row r="46" spans="1:18" ht="23.25">
      <c r="A46" s="31"/>
      <c r="B46" s="32"/>
      <c r="C46" s="32"/>
      <c r="D46" s="33"/>
      <c r="E46" s="33"/>
      <c r="F46" s="34"/>
      <c r="G46" s="35"/>
      <c r="H46" s="35"/>
      <c r="I46" s="35"/>
      <c r="J46" s="36"/>
      <c r="K46" s="36"/>
    </row>
  </sheetData>
  <mergeCells count="21">
    <mergeCell ref="A42:C42"/>
    <mergeCell ref="A3:A4"/>
    <mergeCell ref="B3:B4"/>
    <mergeCell ref="J30:K31"/>
    <mergeCell ref="I3:I4"/>
    <mergeCell ref="Q3:R3"/>
    <mergeCell ref="J23:K24"/>
    <mergeCell ref="J25:K26"/>
    <mergeCell ref="L2:L4"/>
    <mergeCell ref="Q28:R28"/>
    <mergeCell ref="I27:J27"/>
    <mergeCell ref="B2:E2"/>
    <mergeCell ref="F2:H2"/>
    <mergeCell ref="E3:E4"/>
    <mergeCell ref="H3:H4"/>
    <mergeCell ref="I2:K2"/>
    <mergeCell ref="K3:K4"/>
    <mergeCell ref="C3:C4"/>
    <mergeCell ref="D3:D4"/>
    <mergeCell ref="F3:F4"/>
    <mergeCell ref="G3:G4"/>
  </mergeCells>
  <pageMargins left="0.11811023622047245" right="0" top="0" bottom="0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workbookViewId="0">
      <selection activeCell="Q6" sqref="Q6"/>
    </sheetView>
  </sheetViews>
  <sheetFormatPr defaultRowHeight="14.25"/>
  <cols>
    <col min="1" max="1" width="23.375" customWidth="1"/>
    <col min="2" max="2" width="11.125" customWidth="1"/>
    <col min="3" max="3" width="10.875" customWidth="1"/>
    <col min="4" max="5" width="11" customWidth="1"/>
    <col min="6" max="6" width="22.375" customWidth="1"/>
    <col min="7" max="7" width="20.75" customWidth="1"/>
    <col min="8" max="8" width="15" customWidth="1"/>
    <col min="9" max="9" width="24.75" customWidth="1"/>
    <col min="10" max="11" width="12.125" customWidth="1"/>
    <col min="12" max="12" width="14" customWidth="1"/>
    <col min="17" max="17" width="44" customWidth="1"/>
    <col min="18" max="18" width="53.375" customWidth="1"/>
  </cols>
  <sheetData>
    <row r="1" spans="1:19" ht="41.25" customHeight="1" thickBot="1">
      <c r="A1" s="1" t="s">
        <v>53</v>
      </c>
      <c r="F1" s="2"/>
      <c r="J1" s="3" t="s">
        <v>0</v>
      </c>
      <c r="K1" s="3"/>
    </row>
    <row r="2" spans="1:19" ht="70.5" customHeight="1" thickBot="1">
      <c r="A2" s="1"/>
      <c r="B2" s="95" t="s">
        <v>55</v>
      </c>
      <c r="C2" s="95"/>
      <c r="D2" s="95"/>
      <c r="E2" s="95"/>
      <c r="F2" s="96" t="s">
        <v>58</v>
      </c>
      <c r="G2" s="96"/>
      <c r="H2" s="96"/>
      <c r="I2" s="102" t="s">
        <v>57</v>
      </c>
      <c r="J2" s="102"/>
      <c r="K2" s="102"/>
      <c r="L2" s="104" t="s">
        <v>61</v>
      </c>
    </row>
    <row r="3" spans="1:19" ht="41.25" customHeight="1" thickBot="1">
      <c r="A3" s="116" t="s">
        <v>1</v>
      </c>
      <c r="B3" s="116" t="s">
        <v>2</v>
      </c>
      <c r="C3" s="116" t="s">
        <v>3</v>
      </c>
      <c r="D3" s="116" t="s">
        <v>4</v>
      </c>
      <c r="E3" s="97" t="s">
        <v>56</v>
      </c>
      <c r="F3" s="118" t="s">
        <v>5</v>
      </c>
      <c r="G3" s="116" t="s">
        <v>51</v>
      </c>
      <c r="H3" s="98" t="s">
        <v>56</v>
      </c>
      <c r="I3" s="123" t="s">
        <v>6</v>
      </c>
      <c r="J3" s="57" t="s">
        <v>7</v>
      </c>
      <c r="K3" s="100" t="s">
        <v>56</v>
      </c>
      <c r="L3" s="104"/>
      <c r="Q3" s="120"/>
      <c r="R3" s="120"/>
    </row>
    <row r="4" spans="1:19" ht="74.25" customHeight="1" thickBot="1">
      <c r="A4" s="117"/>
      <c r="B4" s="117"/>
      <c r="C4" s="117"/>
      <c r="D4" s="117"/>
      <c r="E4" s="97"/>
      <c r="F4" s="119"/>
      <c r="G4" s="117"/>
      <c r="H4" s="114"/>
      <c r="I4" s="124"/>
      <c r="J4" s="4"/>
      <c r="K4" s="115"/>
      <c r="L4" s="121"/>
      <c r="Q4" s="88"/>
      <c r="R4" s="89"/>
      <c r="S4" s="87"/>
    </row>
    <row r="5" spans="1:19" ht="35.1" customHeight="1" thickBot="1">
      <c r="A5" s="5" t="s">
        <v>8</v>
      </c>
      <c r="B5" s="54">
        <v>4.63</v>
      </c>
      <c r="C5" s="54">
        <v>4.46</v>
      </c>
      <c r="D5" s="54">
        <v>3.14</v>
      </c>
      <c r="E5" s="65">
        <v>0</v>
      </c>
      <c r="F5" s="53">
        <v>646543223.38</v>
      </c>
      <c r="G5" s="60">
        <v>174908747.49000001</v>
      </c>
      <c r="H5" s="82">
        <v>0</v>
      </c>
      <c r="I5" s="52">
        <f t="shared" ref="I5:I16" si="0">SUM(G5/6)</f>
        <v>29151457.915000003</v>
      </c>
      <c r="J5" s="83">
        <f t="shared" ref="J5:J16" si="1">SUM(F5/I5)</f>
        <v>22.178761188040564</v>
      </c>
      <c r="K5" s="85">
        <v>0</v>
      </c>
      <c r="L5" s="40">
        <v>0</v>
      </c>
      <c r="Q5" s="90"/>
      <c r="R5" s="90"/>
      <c r="S5" s="87"/>
    </row>
    <row r="6" spans="1:19" ht="35.1" customHeight="1" thickBot="1">
      <c r="A6" s="5" t="s">
        <v>9</v>
      </c>
      <c r="B6" s="54">
        <v>1.59</v>
      </c>
      <c r="C6" s="54">
        <v>1.35</v>
      </c>
      <c r="D6" s="54">
        <v>0.81</v>
      </c>
      <c r="E6" s="65">
        <v>0</v>
      </c>
      <c r="F6" s="53">
        <v>56042472.380000003</v>
      </c>
      <c r="G6" s="60">
        <v>16776273.27</v>
      </c>
      <c r="H6" s="82">
        <v>0</v>
      </c>
      <c r="I6" s="52">
        <f t="shared" si="0"/>
        <v>2796045.5449999999</v>
      </c>
      <c r="J6" s="83">
        <f t="shared" si="1"/>
        <v>20.043476215978451</v>
      </c>
      <c r="K6" s="85">
        <v>0</v>
      </c>
      <c r="L6" s="40">
        <v>0</v>
      </c>
      <c r="Q6" s="90"/>
      <c r="R6" s="90"/>
      <c r="S6" s="87"/>
    </row>
    <row r="7" spans="1:19" ht="35.1" customHeight="1" thickBot="1">
      <c r="A7" s="5" t="s">
        <v>10</v>
      </c>
      <c r="B7" s="55">
        <v>1.1299999999999999</v>
      </c>
      <c r="C7" s="54">
        <v>1.05</v>
      </c>
      <c r="D7" s="54">
        <v>0.89</v>
      </c>
      <c r="E7" s="61">
        <v>1</v>
      </c>
      <c r="F7" s="53">
        <v>4092348.14</v>
      </c>
      <c r="G7" s="60">
        <v>3634262.24</v>
      </c>
      <c r="H7" s="82">
        <v>0</v>
      </c>
      <c r="I7" s="52">
        <f t="shared" si="0"/>
        <v>605710.37333333341</v>
      </c>
      <c r="J7" s="83">
        <f t="shared" si="1"/>
        <v>6.7562787764044234</v>
      </c>
      <c r="K7" s="85">
        <v>0</v>
      </c>
      <c r="L7" s="44">
        <v>1</v>
      </c>
      <c r="Q7" s="90"/>
      <c r="R7" s="90"/>
      <c r="S7" s="87"/>
    </row>
    <row r="8" spans="1:19" ht="35.1" customHeight="1" thickBot="1">
      <c r="A8" s="5" t="s">
        <v>11</v>
      </c>
      <c r="B8" s="54">
        <v>1.59</v>
      </c>
      <c r="C8" s="54">
        <v>1.45</v>
      </c>
      <c r="D8" s="54">
        <v>1.24</v>
      </c>
      <c r="E8" s="65">
        <v>0</v>
      </c>
      <c r="F8" s="53">
        <v>12766101.029999999</v>
      </c>
      <c r="G8" s="60">
        <v>453336.84</v>
      </c>
      <c r="H8" s="82">
        <v>0</v>
      </c>
      <c r="I8" s="52">
        <f t="shared" si="0"/>
        <v>75556.14</v>
      </c>
      <c r="J8" s="83">
        <f t="shared" si="1"/>
        <v>168.96179489846887</v>
      </c>
      <c r="K8" s="85">
        <v>0</v>
      </c>
      <c r="L8" s="40">
        <v>0</v>
      </c>
      <c r="Q8" s="90"/>
      <c r="R8" s="90"/>
      <c r="S8" s="87"/>
    </row>
    <row r="9" spans="1:19" ht="35.1" customHeight="1" thickBot="1">
      <c r="A9" s="5" t="s">
        <v>12</v>
      </c>
      <c r="B9" s="54">
        <v>2.16</v>
      </c>
      <c r="C9" s="54">
        <v>1.91</v>
      </c>
      <c r="D9" s="54">
        <v>1.59</v>
      </c>
      <c r="E9" s="65">
        <v>0</v>
      </c>
      <c r="F9" s="53">
        <v>13476757.35</v>
      </c>
      <c r="G9" s="60">
        <v>1870734.49</v>
      </c>
      <c r="H9" s="82">
        <v>0</v>
      </c>
      <c r="I9" s="52">
        <f t="shared" si="0"/>
        <v>311789.08166666667</v>
      </c>
      <c r="J9" s="83">
        <f t="shared" si="1"/>
        <v>43.223955367391554</v>
      </c>
      <c r="K9" s="85">
        <v>0</v>
      </c>
      <c r="L9" s="40">
        <v>0</v>
      </c>
      <c r="Q9" s="90"/>
      <c r="R9" s="90"/>
      <c r="S9" s="87"/>
    </row>
    <row r="10" spans="1:19" ht="35.1" customHeight="1" thickBot="1">
      <c r="A10" s="5" t="s">
        <v>13</v>
      </c>
      <c r="B10" s="55">
        <v>1.1200000000000001</v>
      </c>
      <c r="C10" s="55">
        <v>0.96</v>
      </c>
      <c r="D10" s="54">
        <v>0.88</v>
      </c>
      <c r="E10" s="65">
        <v>2</v>
      </c>
      <c r="F10" s="53">
        <v>2374592.5299999998</v>
      </c>
      <c r="G10" s="60">
        <v>5005924.5199999996</v>
      </c>
      <c r="H10" s="82">
        <v>0</v>
      </c>
      <c r="I10" s="52">
        <f t="shared" si="0"/>
        <v>834320.7533333333</v>
      </c>
      <c r="J10" s="83">
        <f t="shared" si="1"/>
        <v>2.8461386349468967</v>
      </c>
      <c r="K10" s="85">
        <v>0</v>
      </c>
      <c r="L10" s="43">
        <v>2</v>
      </c>
      <c r="Q10" s="90"/>
      <c r="R10" s="90"/>
      <c r="S10" s="87"/>
    </row>
    <row r="11" spans="1:19" ht="35.1" customHeight="1" thickBot="1">
      <c r="A11" s="5" t="s">
        <v>14</v>
      </c>
      <c r="B11" s="54">
        <v>1.97</v>
      </c>
      <c r="C11" s="54">
        <v>1.86</v>
      </c>
      <c r="D11" s="54">
        <v>1.56</v>
      </c>
      <c r="E11" s="65">
        <v>0</v>
      </c>
      <c r="F11" s="53">
        <v>44000450.07</v>
      </c>
      <c r="G11" s="60">
        <v>9884554.2400000002</v>
      </c>
      <c r="H11" s="82">
        <v>0</v>
      </c>
      <c r="I11" s="52">
        <f t="shared" si="0"/>
        <v>1647425.7066666668</v>
      </c>
      <c r="J11" s="83">
        <f t="shared" si="1"/>
        <v>26.708609615561176</v>
      </c>
      <c r="K11" s="85">
        <v>0</v>
      </c>
      <c r="L11" s="40">
        <v>0</v>
      </c>
      <c r="Q11" s="90"/>
      <c r="R11" s="90"/>
      <c r="S11" s="87"/>
    </row>
    <row r="12" spans="1:19" ht="35.1" customHeight="1" thickBot="1">
      <c r="A12" s="5" t="s">
        <v>15</v>
      </c>
      <c r="B12" s="55">
        <v>0.86</v>
      </c>
      <c r="C12" s="55">
        <v>0.74</v>
      </c>
      <c r="D12" s="55">
        <v>0.6</v>
      </c>
      <c r="E12" s="61">
        <v>3</v>
      </c>
      <c r="F12" s="59">
        <v>-4393015.03</v>
      </c>
      <c r="G12" s="60">
        <v>4755618.46</v>
      </c>
      <c r="H12" s="86">
        <v>1</v>
      </c>
      <c r="I12" s="52">
        <f t="shared" si="0"/>
        <v>792603.07666666666</v>
      </c>
      <c r="J12" s="84">
        <f t="shared" si="1"/>
        <v>-5.5425157425265779</v>
      </c>
      <c r="K12" s="85">
        <v>0</v>
      </c>
      <c r="L12" s="39">
        <v>4</v>
      </c>
      <c r="Q12" s="90"/>
      <c r="R12" s="90"/>
      <c r="S12" s="87"/>
    </row>
    <row r="13" spans="1:19" ht="35.1" customHeight="1" thickBot="1">
      <c r="A13" s="5" t="s">
        <v>16</v>
      </c>
      <c r="B13" s="55">
        <v>1.42</v>
      </c>
      <c r="C13" s="54">
        <v>1.29</v>
      </c>
      <c r="D13" s="54">
        <v>1.1200000000000001</v>
      </c>
      <c r="E13" s="61">
        <v>1</v>
      </c>
      <c r="F13" s="53">
        <v>7725204.3899999997</v>
      </c>
      <c r="G13" s="60">
        <v>11334256.15</v>
      </c>
      <c r="H13" s="82">
        <v>0</v>
      </c>
      <c r="I13" s="52">
        <f t="shared" si="0"/>
        <v>1889042.6916666667</v>
      </c>
      <c r="J13" s="83">
        <f t="shared" si="1"/>
        <v>4.089481102824732</v>
      </c>
      <c r="K13" s="85">
        <v>0</v>
      </c>
      <c r="L13" s="44">
        <v>1</v>
      </c>
      <c r="Q13" s="91"/>
      <c r="R13" s="92"/>
      <c r="S13" s="87"/>
    </row>
    <row r="14" spans="1:19" ht="35.1" customHeight="1" thickBot="1">
      <c r="A14" s="5" t="s">
        <v>17</v>
      </c>
      <c r="B14" s="54">
        <v>1.51</v>
      </c>
      <c r="C14" s="54">
        <v>1.35</v>
      </c>
      <c r="D14" s="54">
        <v>1.06</v>
      </c>
      <c r="E14" s="65">
        <v>0</v>
      </c>
      <c r="F14" s="53">
        <v>8260889.3700000001</v>
      </c>
      <c r="G14" s="60">
        <v>3669205.39</v>
      </c>
      <c r="H14" s="82">
        <v>0</v>
      </c>
      <c r="I14" s="52">
        <f t="shared" si="0"/>
        <v>611534.23166666669</v>
      </c>
      <c r="J14" s="83">
        <f t="shared" si="1"/>
        <v>13.508465989689391</v>
      </c>
      <c r="K14" s="85">
        <v>0</v>
      </c>
      <c r="L14" s="40">
        <v>0</v>
      </c>
      <c r="Q14" s="62"/>
      <c r="R14" s="62"/>
    </row>
    <row r="15" spans="1:19" ht="35.1" customHeight="1" thickBot="1">
      <c r="A15" s="5" t="s">
        <v>18</v>
      </c>
      <c r="B15" s="55">
        <v>1.01</v>
      </c>
      <c r="C15" s="55">
        <v>0.87</v>
      </c>
      <c r="D15" s="55">
        <v>0.73</v>
      </c>
      <c r="E15" s="61">
        <v>3</v>
      </c>
      <c r="F15" s="53">
        <v>300757.48</v>
      </c>
      <c r="G15" s="60">
        <v>4621217.99</v>
      </c>
      <c r="H15" s="82">
        <v>0</v>
      </c>
      <c r="I15" s="52">
        <f t="shared" si="0"/>
        <v>770202.99833333341</v>
      </c>
      <c r="J15" s="83">
        <f t="shared" si="1"/>
        <v>0.39049118303982011</v>
      </c>
      <c r="K15" s="85">
        <v>0</v>
      </c>
      <c r="L15" s="42">
        <v>3</v>
      </c>
    </row>
    <row r="16" spans="1:19" ht="35.1" customHeight="1" thickBot="1">
      <c r="A16" s="5" t="s">
        <v>19</v>
      </c>
      <c r="B16" s="54">
        <v>2</v>
      </c>
      <c r="C16" s="54">
        <v>1.66</v>
      </c>
      <c r="D16" s="54">
        <v>1.51</v>
      </c>
      <c r="E16" s="65">
        <v>0</v>
      </c>
      <c r="F16" s="53">
        <v>43238403.460000001</v>
      </c>
      <c r="G16" s="60">
        <v>5098229.3</v>
      </c>
      <c r="H16" s="82">
        <v>0</v>
      </c>
      <c r="I16" s="52">
        <f t="shared" si="0"/>
        <v>849704.8833333333</v>
      </c>
      <c r="J16" s="83">
        <f t="shared" si="1"/>
        <v>50.886377503656028</v>
      </c>
      <c r="K16" s="85">
        <v>0</v>
      </c>
      <c r="L16" s="40">
        <v>0</v>
      </c>
    </row>
    <row r="17" spans="1:18" ht="35.1" customHeight="1" thickBot="1">
      <c r="A17" s="5" t="s">
        <v>20</v>
      </c>
      <c r="B17" s="54">
        <v>1.83</v>
      </c>
      <c r="C17" s="54">
        <v>1.66</v>
      </c>
      <c r="D17" s="54">
        <v>1.49</v>
      </c>
      <c r="E17" s="65">
        <v>0</v>
      </c>
      <c r="F17" s="53">
        <v>7291874.2199999997</v>
      </c>
      <c r="G17" s="60">
        <v>1376641.14</v>
      </c>
      <c r="H17" s="82">
        <v>0</v>
      </c>
      <c r="I17" s="52">
        <f t="shared" ref="I17" si="2">SUM(G17/6)</f>
        <v>229440.18999999997</v>
      </c>
      <c r="J17" s="83">
        <f t="shared" ref="J17" si="3">SUM(F17/I17)</f>
        <v>31.78115490577305</v>
      </c>
      <c r="K17" s="85">
        <v>0</v>
      </c>
      <c r="L17" s="40">
        <v>0</v>
      </c>
    </row>
    <row r="18" spans="1:18" ht="35.1" customHeight="1" thickBot="1">
      <c r="A18" s="5" t="s">
        <v>21</v>
      </c>
      <c r="B18" s="55">
        <v>1.1399999999999999</v>
      </c>
      <c r="C18" s="54">
        <v>1.05</v>
      </c>
      <c r="D18" s="55">
        <v>0.73</v>
      </c>
      <c r="E18" s="61">
        <v>2</v>
      </c>
      <c r="F18" s="53">
        <v>3243732.99</v>
      </c>
      <c r="G18" s="60">
        <v>1475995.26</v>
      </c>
      <c r="H18" s="82">
        <v>0</v>
      </c>
      <c r="I18" s="52">
        <f>SUM(G18/6)</f>
        <v>245999.21</v>
      </c>
      <c r="J18" s="83">
        <f>SUM(F18/I18)</f>
        <v>13.185948808534793</v>
      </c>
      <c r="K18" s="85">
        <v>0</v>
      </c>
      <c r="L18" s="43">
        <v>2</v>
      </c>
    </row>
    <row r="19" spans="1:18" ht="35.1" customHeight="1" thickBot="1">
      <c r="A19" s="5" t="s">
        <v>22</v>
      </c>
      <c r="B19" s="55">
        <v>0.99</v>
      </c>
      <c r="C19" s="55">
        <v>0.9</v>
      </c>
      <c r="D19" s="55">
        <v>0.77</v>
      </c>
      <c r="E19" s="61">
        <v>3</v>
      </c>
      <c r="F19" s="59">
        <v>-269262.82</v>
      </c>
      <c r="G19" s="60">
        <v>6265483.7300000004</v>
      </c>
      <c r="H19" s="86">
        <v>1</v>
      </c>
      <c r="I19" s="52">
        <f>SUM(G19/6)</f>
        <v>1044247.2883333334</v>
      </c>
      <c r="J19" s="84">
        <f>SUM(F19/I19)</f>
        <v>-0.25785350175987126</v>
      </c>
      <c r="K19" s="85">
        <v>0</v>
      </c>
      <c r="L19" s="39">
        <v>4</v>
      </c>
    </row>
    <row r="20" spans="1:18" ht="35.1" customHeight="1" thickBot="1">
      <c r="A20" s="5" t="s">
        <v>23</v>
      </c>
      <c r="B20" s="55">
        <v>1.27</v>
      </c>
      <c r="C20" s="54">
        <v>1.1399999999999999</v>
      </c>
      <c r="D20" s="54">
        <v>0.95</v>
      </c>
      <c r="E20" s="61">
        <v>1</v>
      </c>
      <c r="F20" s="53">
        <v>2431749.37</v>
      </c>
      <c r="G20" s="60">
        <v>3012298.58</v>
      </c>
      <c r="H20" s="82">
        <v>0</v>
      </c>
      <c r="I20" s="52">
        <f>SUM(G20/6)</f>
        <v>502049.76333333337</v>
      </c>
      <c r="J20" s="83">
        <f>SUM(F20/I20)</f>
        <v>4.8436421000470675</v>
      </c>
      <c r="K20" s="85">
        <v>0</v>
      </c>
      <c r="L20" s="44">
        <v>1</v>
      </c>
    </row>
    <row r="21" spans="1:18" ht="35.25" customHeight="1">
      <c r="B21" s="6"/>
      <c r="C21" s="6"/>
      <c r="D21" s="6"/>
      <c r="E21" s="6"/>
      <c r="F21" s="51">
        <f>SUM(F5:F20)</f>
        <v>847126278.31000006</v>
      </c>
      <c r="G21" s="6">
        <v>814818171.38999999</v>
      </c>
      <c r="H21" s="6"/>
      <c r="J21" s="7"/>
      <c r="K21" s="7"/>
    </row>
    <row r="22" spans="1:18" ht="22.5" customHeight="1">
      <c r="A22" s="8"/>
      <c r="B22" s="9"/>
      <c r="C22" s="9"/>
      <c r="D22" s="9"/>
      <c r="E22" s="9"/>
      <c r="F22" s="10"/>
      <c r="G22" s="10"/>
      <c r="H22" s="10"/>
      <c r="I22" s="11" t="s">
        <v>24</v>
      </c>
      <c r="J22" s="12"/>
      <c r="K22" s="12"/>
    </row>
    <row r="23" spans="1:18" ht="26.25">
      <c r="A23" s="56" t="s">
        <v>25</v>
      </c>
      <c r="B23" s="10"/>
      <c r="C23" s="10"/>
      <c r="D23" s="10"/>
      <c r="E23" s="10"/>
      <c r="F23" s="10"/>
      <c r="G23" s="10"/>
      <c r="H23" s="10"/>
      <c r="I23" s="14" t="s">
        <v>26</v>
      </c>
      <c r="J23" s="109" t="s">
        <v>27</v>
      </c>
      <c r="K23" s="109"/>
    </row>
    <row r="24" spans="1:18" ht="26.25">
      <c r="A24" s="56"/>
      <c r="B24" s="10"/>
      <c r="C24" s="10"/>
      <c r="D24" s="10"/>
      <c r="E24" s="10"/>
      <c r="F24" s="10"/>
      <c r="G24" s="10"/>
      <c r="H24" s="10"/>
      <c r="I24" s="15" t="s">
        <v>28</v>
      </c>
      <c r="J24" s="109"/>
      <c r="K24" s="109"/>
    </row>
    <row r="25" spans="1:18" ht="26.25" customHeight="1">
      <c r="A25" s="16" t="s">
        <v>29</v>
      </c>
      <c r="B25" s="10"/>
      <c r="C25" s="10"/>
      <c r="D25" s="10"/>
      <c r="E25" s="10"/>
      <c r="F25" s="10"/>
      <c r="G25" s="10"/>
      <c r="H25" s="10"/>
      <c r="I25" s="17" t="s">
        <v>30</v>
      </c>
      <c r="J25" s="109" t="s">
        <v>27</v>
      </c>
      <c r="K25" s="109"/>
    </row>
    <row r="26" spans="1:18" ht="26.25">
      <c r="A26" s="56"/>
      <c r="B26" s="10"/>
      <c r="C26" s="10"/>
      <c r="D26" s="10"/>
      <c r="E26" s="10"/>
      <c r="F26" s="10"/>
      <c r="G26" s="10"/>
      <c r="H26" s="10"/>
      <c r="I26" s="15" t="s">
        <v>28</v>
      </c>
      <c r="J26" s="109"/>
      <c r="K26" s="109"/>
    </row>
    <row r="27" spans="1:18" ht="26.25">
      <c r="A27" s="56" t="s">
        <v>31</v>
      </c>
      <c r="B27" s="10"/>
      <c r="C27" s="10"/>
      <c r="D27" s="10"/>
      <c r="E27" s="10"/>
      <c r="F27" s="10"/>
      <c r="G27" s="15" t="s">
        <v>32</v>
      </c>
      <c r="H27" s="63"/>
      <c r="I27" s="110" t="s">
        <v>27</v>
      </c>
      <c r="J27" s="110"/>
      <c r="K27" s="58"/>
    </row>
    <row r="28" spans="1:18" ht="38.25">
      <c r="A28" s="18" t="s">
        <v>33</v>
      </c>
      <c r="B28" s="10"/>
      <c r="C28" s="10"/>
      <c r="D28" s="10"/>
      <c r="E28" s="10"/>
      <c r="F28" s="10"/>
      <c r="G28" s="19" t="s">
        <v>34</v>
      </c>
      <c r="H28" s="64"/>
      <c r="I28" s="20"/>
      <c r="J28" s="21"/>
      <c r="K28" s="21"/>
      <c r="Q28" s="122" t="s">
        <v>52</v>
      </c>
      <c r="R28" s="122"/>
    </row>
    <row r="29" spans="1:18" ht="11.25" customHeight="1">
      <c r="G29" s="10"/>
      <c r="H29" s="10"/>
      <c r="I29" s="22"/>
      <c r="J29" s="23"/>
      <c r="K29" s="23"/>
      <c r="Q29" s="45" t="s">
        <v>47</v>
      </c>
      <c r="R29" s="46" t="s">
        <v>48</v>
      </c>
    </row>
    <row r="30" spans="1:18" ht="23.25" customHeight="1">
      <c r="A30" s="22"/>
      <c r="B30" s="10"/>
      <c r="C30" s="10"/>
      <c r="D30" s="10"/>
      <c r="E30" s="10"/>
      <c r="F30" s="10"/>
      <c r="G30" s="10"/>
      <c r="H30" s="10"/>
      <c r="I30" s="14" t="s">
        <v>35</v>
      </c>
      <c r="J30" s="109" t="s">
        <v>27</v>
      </c>
      <c r="K30" s="109"/>
      <c r="Q30" s="37">
        <v>7</v>
      </c>
      <c r="R30" s="37" t="e">
        <f>COUNTIF(#REF!,7)</f>
        <v>#REF!</v>
      </c>
    </row>
    <row r="31" spans="1:18" ht="21.75" customHeight="1">
      <c r="A31" s="22"/>
      <c r="B31" s="10"/>
      <c r="C31" s="10"/>
      <c r="D31" s="10"/>
      <c r="E31" s="10"/>
      <c r="F31" s="10"/>
      <c r="G31" s="10"/>
      <c r="H31" s="10"/>
      <c r="I31" s="15" t="s">
        <v>28</v>
      </c>
      <c r="J31" s="109"/>
      <c r="K31" s="109"/>
      <c r="Q31" s="48">
        <v>6</v>
      </c>
      <c r="R31" s="48" t="e">
        <f>COUNTIF(#REF!,6)</f>
        <v>#REF!</v>
      </c>
    </row>
    <row r="32" spans="1:18" ht="26.25">
      <c r="A32" s="25" t="s">
        <v>36</v>
      </c>
      <c r="B32" s="10"/>
      <c r="C32" s="10"/>
      <c r="D32" s="10"/>
      <c r="E32" s="10"/>
      <c r="F32" s="10"/>
      <c r="G32" s="26"/>
      <c r="H32" s="26"/>
      <c r="I32" s="22"/>
      <c r="J32" s="23"/>
      <c r="K32" s="23"/>
      <c r="Q32" s="38">
        <v>5</v>
      </c>
      <c r="R32" s="38" t="e">
        <f>COUNTIF(#REF!,5)</f>
        <v>#REF!</v>
      </c>
    </row>
    <row r="33" spans="1:18" ht="26.25">
      <c r="A33" s="56" t="s">
        <v>37</v>
      </c>
      <c r="B33" s="10"/>
      <c r="C33" s="10"/>
      <c r="D33" s="10"/>
      <c r="E33" s="10"/>
      <c r="F33" s="10"/>
      <c r="G33" s="10"/>
      <c r="H33" s="10"/>
      <c r="I33" s="22"/>
      <c r="J33" s="23"/>
      <c r="K33" s="23"/>
      <c r="Q33" s="39">
        <v>4</v>
      </c>
      <c r="R33" s="39" t="e">
        <f>COUNTIF(#REF!,4)</f>
        <v>#REF!</v>
      </c>
    </row>
    <row r="34" spans="1:18" ht="26.25">
      <c r="A34" s="25" t="s">
        <v>38</v>
      </c>
      <c r="B34" s="10"/>
      <c r="C34" s="10"/>
      <c r="D34" s="10"/>
      <c r="E34" s="10"/>
      <c r="F34" s="10"/>
      <c r="G34" s="10"/>
      <c r="H34" s="10"/>
      <c r="I34" s="22"/>
      <c r="J34" s="23"/>
      <c r="K34" s="23"/>
      <c r="Q34" s="42">
        <v>3</v>
      </c>
      <c r="R34" s="42" t="e">
        <f>COUNTIF(#REF!,3)</f>
        <v>#REF!</v>
      </c>
    </row>
    <row r="35" spans="1:18" ht="26.25">
      <c r="A35" s="25" t="s">
        <v>39</v>
      </c>
      <c r="B35" s="10"/>
      <c r="C35" s="10"/>
      <c r="D35" s="10"/>
      <c r="E35" s="10"/>
      <c r="F35" s="10"/>
      <c r="G35" s="10"/>
      <c r="H35" s="10"/>
      <c r="I35" s="22"/>
      <c r="J35" s="23"/>
      <c r="K35" s="23"/>
      <c r="Q35" s="43">
        <v>2</v>
      </c>
      <c r="R35" s="43" t="e">
        <f>COUNTIF(#REF!,2)</f>
        <v>#REF!</v>
      </c>
    </row>
    <row r="36" spans="1:18" ht="26.25">
      <c r="A36" s="25" t="s">
        <v>40</v>
      </c>
      <c r="B36" s="10"/>
      <c r="C36" s="56"/>
      <c r="D36" s="27"/>
      <c r="E36" s="27"/>
      <c r="F36" s="27"/>
      <c r="G36" s="27"/>
      <c r="H36" s="27"/>
      <c r="I36" s="28"/>
      <c r="J36" s="23"/>
      <c r="K36" s="23"/>
      <c r="Q36" s="44">
        <v>1</v>
      </c>
      <c r="R36" s="44" t="e">
        <f>COUNTIF(#REF!,1)</f>
        <v>#REF!</v>
      </c>
    </row>
    <row r="37" spans="1:18" ht="26.25">
      <c r="A37" s="22"/>
      <c r="B37" s="10"/>
      <c r="C37" s="56" t="s">
        <v>41</v>
      </c>
      <c r="D37" s="10"/>
      <c r="E37" s="10"/>
      <c r="F37" s="10"/>
      <c r="G37" s="10"/>
      <c r="H37" s="10"/>
      <c r="I37" s="22"/>
      <c r="J37" s="23"/>
      <c r="K37" s="23"/>
      <c r="Q37" s="40">
        <v>0</v>
      </c>
      <c r="R37" s="40" t="e">
        <f>COUNTIF(#REF!,0)</f>
        <v>#REF!</v>
      </c>
    </row>
    <row r="38" spans="1:18" ht="30">
      <c r="A38" s="22"/>
      <c r="B38" s="10"/>
      <c r="C38" s="56" t="s">
        <v>42</v>
      </c>
      <c r="D38" s="10"/>
      <c r="E38" s="10"/>
      <c r="F38" s="10"/>
      <c r="G38" s="10"/>
      <c r="H38" s="10"/>
      <c r="I38" s="22"/>
      <c r="J38" s="23"/>
      <c r="K38" s="23"/>
      <c r="Q38" s="41"/>
      <c r="R38" s="47" t="e">
        <f>SUM(R30:R37)</f>
        <v>#REF!</v>
      </c>
    </row>
    <row r="39" spans="1:18" ht="26.25">
      <c r="A39" s="22"/>
      <c r="B39" s="10"/>
      <c r="C39" s="56" t="s">
        <v>43</v>
      </c>
      <c r="D39" s="10"/>
      <c r="E39" s="10"/>
      <c r="F39" s="10"/>
      <c r="G39" s="10"/>
      <c r="H39" s="10"/>
      <c r="I39" s="22"/>
      <c r="J39" s="23"/>
      <c r="K39" s="23"/>
    </row>
    <row r="40" spans="1:18" ht="26.25">
      <c r="A40" s="24" t="s">
        <v>44</v>
      </c>
      <c r="B40" s="10"/>
      <c r="C40" s="10"/>
      <c r="D40" s="10"/>
      <c r="E40" s="10"/>
      <c r="F40" s="10"/>
      <c r="G40" s="10"/>
      <c r="H40" s="10"/>
      <c r="I40" s="22"/>
      <c r="J40" s="23"/>
      <c r="K40" s="23"/>
    </row>
    <row r="41" spans="1:18" ht="26.25">
      <c r="A41" s="25" t="s">
        <v>45</v>
      </c>
      <c r="B41" s="10"/>
      <c r="C41" s="10"/>
      <c r="D41" s="10"/>
      <c r="E41" s="10"/>
      <c r="F41" s="10"/>
      <c r="G41" s="10"/>
      <c r="H41" s="10"/>
      <c r="I41" s="22"/>
      <c r="J41" s="23"/>
      <c r="K41" s="23"/>
    </row>
    <row r="42" spans="1:18" s="30" customFormat="1" ht="26.25">
      <c r="A42" s="107" t="s">
        <v>49</v>
      </c>
      <c r="B42" s="107"/>
      <c r="C42" s="107"/>
      <c r="D42" s="10"/>
      <c r="E42" s="10"/>
      <c r="F42" s="10"/>
      <c r="G42" s="10"/>
      <c r="H42" s="10"/>
      <c r="I42" s="10"/>
      <c r="J42" s="29"/>
      <c r="K42" s="29"/>
    </row>
    <row r="43" spans="1:18">
      <c r="A43" t="s">
        <v>46</v>
      </c>
    </row>
    <row r="46" spans="1:18" ht="23.25">
      <c r="A46" s="31"/>
      <c r="B46" s="32"/>
      <c r="C46" s="32"/>
      <c r="D46" s="33"/>
      <c r="E46" s="33"/>
      <c r="F46" s="34"/>
      <c r="G46" s="35"/>
      <c r="H46" s="35"/>
      <c r="I46" s="35"/>
      <c r="J46" s="36"/>
      <c r="K46" s="36"/>
    </row>
  </sheetData>
  <mergeCells count="21">
    <mergeCell ref="B2:E2"/>
    <mergeCell ref="F2:H2"/>
    <mergeCell ref="I2:K2"/>
    <mergeCell ref="L2:L4"/>
    <mergeCell ref="F3:F4"/>
    <mergeCell ref="G3:G4"/>
    <mergeCell ref="H3:H4"/>
    <mergeCell ref="I3:I4"/>
    <mergeCell ref="K3:K4"/>
    <mergeCell ref="B3:B4"/>
    <mergeCell ref="C3:C4"/>
    <mergeCell ref="D3:D4"/>
    <mergeCell ref="E3:E4"/>
    <mergeCell ref="A42:C42"/>
    <mergeCell ref="Q3:R3"/>
    <mergeCell ref="J25:K26"/>
    <mergeCell ref="I27:J27"/>
    <mergeCell ref="Q28:R28"/>
    <mergeCell ref="J30:K31"/>
    <mergeCell ref="J23:K24"/>
    <mergeCell ref="A3:A4"/>
  </mergeCells>
  <pageMargins left="0.11811023622047245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มี.ค59ni มีค่าเสื่อม</vt:lpstr>
      <vt:lpstr>มีค59ni ไม่รวมค่าเสื่อม</vt:lpstr>
      <vt:lpstr>มีค59ni ไม่รวม Dp (รหัส)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2016-04-27T09:18:15Z</cp:lastPrinted>
  <dcterms:created xsi:type="dcterms:W3CDTF">2016-01-25T03:33:40Z</dcterms:created>
  <dcterms:modified xsi:type="dcterms:W3CDTF">2016-05-02T02:31:25Z</dcterms:modified>
</cp:coreProperties>
</file>